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10245" tabRatio="666" activeTab="6"/>
  </bookViews>
  <sheets>
    <sheet name="Aide" sheetId="1" r:id="rId1"/>
    <sheet name="Compet" sheetId="2" r:id="rId2"/>
    <sheet name="Equipe" sheetId="3" r:id="rId3"/>
    <sheet name="Joueur" sheetId="4" r:id="rId4"/>
    <sheet name="Brut" sheetId="5" r:id="rId5"/>
    <sheet name="Net" sheetId="6" r:id="rId6"/>
    <sheet name="Resultat" sheetId="7" r:id="rId7"/>
    <sheet name="Detail" sheetId="8" r:id="rId8"/>
    <sheet name="Trav" sheetId="9" state="hidden" r:id="rId9"/>
  </sheets>
  <definedNames>
    <definedName name="_xlfn.IFERROR" hidden="1">#NAME?</definedName>
    <definedName name="Annee">'Compet'!$C$3</definedName>
    <definedName name="Brut_Idx">'Brut'!$AD:$AD</definedName>
    <definedName name="Brut_Nom">'Brut'!$H:$H</definedName>
    <definedName name="Brut_Score">'Brut'!$AM:$AM</definedName>
    <definedName name="Compet">'Compet'!$C$1</definedName>
    <definedName name="Date">'Compet'!$C$6</definedName>
    <definedName name="Detail_Brut_B">'Detail'!$D:$D</definedName>
    <definedName name="Detail_Brut_E">'Detail'!$H:$H</definedName>
    <definedName name="Detail_Equipe">'Detail'!$G:$G</definedName>
    <definedName name="Detail_Net_B">'Detail'!$E:$E</definedName>
    <definedName name="Detail_Net_E">'Detail'!$I:$I</definedName>
    <definedName name="Equipe_Nom">'Equipe'!$B:$B</definedName>
    <definedName name="Equipe_Numero">'Equipe'!$A:$A</definedName>
    <definedName name="Formule">'Compet'!$C$8</definedName>
    <definedName name="Golf">'Compet'!$C$5</definedName>
    <definedName name="_xlnm.Print_Titles" localSheetId="7">'Detail'!$2:$4</definedName>
    <definedName name="_xlnm.Print_Titles" localSheetId="6">'Resultat'!$9:$11</definedName>
    <definedName name="Joueur_Equipe">'Joueur'!$B:$B</definedName>
    <definedName name="Joueur_Nom">'Joueur'!$D:$D</definedName>
    <definedName name="Net_Idx">'Net'!$AD:$AD</definedName>
    <definedName name="Net_Nom">'Net'!$H:$H</definedName>
    <definedName name="Net_Score">'Net'!$AM:$AM</definedName>
    <definedName name="_xlnm.Print_Area" localSheetId="7">'Detail'!$A$2:$I$196</definedName>
    <definedName name="_xlnm.Print_Area" localSheetId="6">'Resultat'!$A$6:$S$59</definedName>
  </definedNames>
  <calcPr fullCalcOnLoad="1"/>
</workbook>
</file>

<file path=xl/sharedStrings.xml><?xml version="1.0" encoding="utf-8"?>
<sst xmlns="http://schemas.openxmlformats.org/spreadsheetml/2006/main" count="1686" uniqueCount="430">
  <si>
    <t>Association Sportive</t>
  </si>
  <si>
    <t>Points</t>
  </si>
  <si>
    <t>Clas.</t>
  </si>
  <si>
    <t>Attention</t>
  </si>
  <si>
    <t>Golf :</t>
  </si>
  <si>
    <t>Date :</t>
  </si>
  <si>
    <t>Liste des équipes</t>
  </si>
  <si>
    <t>N°</t>
  </si>
  <si>
    <t>INDEX</t>
  </si>
  <si>
    <t>EQUIPE</t>
  </si>
  <si>
    <t>BRUT</t>
  </si>
  <si>
    <t>NET</t>
  </si>
  <si>
    <t>Compétition :</t>
  </si>
  <si>
    <t>Année :</t>
  </si>
  <si>
    <t>Nom de la compétition</t>
  </si>
  <si>
    <t>Année</t>
  </si>
  <si>
    <t>MODE D'EMPLOI</t>
  </si>
  <si>
    <t>A</t>
  </si>
  <si>
    <t>Equipe</t>
  </si>
  <si>
    <t>Joueurs</t>
  </si>
  <si>
    <t>Les limites de fonctionnement de ce programme sont les suivantes :</t>
  </si>
  <si>
    <t>1.-</t>
  </si>
  <si>
    <t>2.-</t>
  </si>
  <si>
    <t>Afficher les résultats</t>
  </si>
  <si>
    <t>Reportez-vous aux feuilles résultat pour les classements.</t>
  </si>
  <si>
    <t>Respecter les espaces et les tirets.</t>
  </si>
  <si>
    <t>Le nom et le prénom doit-être identique à celui de la licence.</t>
  </si>
  <si>
    <t>Joueur</t>
  </si>
  <si>
    <t>JOUEURS</t>
  </si>
  <si>
    <t>Vérification après chaque rencontre</t>
  </si>
  <si>
    <r>
      <t xml:space="preserve">Il n'y a pas d'incidence sur le résultat, mais c'est plus simple de le retirer de la liste de l'équipe dans la feuille </t>
    </r>
    <r>
      <rPr>
        <b/>
        <sz val="10"/>
        <rFont val="Arial"/>
        <family val="2"/>
      </rPr>
      <t>"Joueur"</t>
    </r>
    <r>
      <rPr>
        <sz val="10"/>
        <rFont val="Arial"/>
        <family val="0"/>
      </rPr>
      <t>.</t>
    </r>
  </si>
  <si>
    <t>Il faut d'abord vérifier si l'index des joueurs est &lt; à 55. Si ce n'est pas le cas,</t>
  </si>
  <si>
    <t>Net</t>
  </si>
  <si>
    <t>CMCAS</t>
  </si>
  <si>
    <t>Equipes</t>
  </si>
  <si>
    <t>B</t>
  </si>
  <si>
    <t>Brut</t>
  </si>
  <si>
    <t>48 équipes différentes.</t>
  </si>
  <si>
    <t>Index</t>
  </si>
  <si>
    <t>Nat</t>
  </si>
  <si>
    <t>Binôme</t>
  </si>
  <si>
    <t>Classement Equipes - Brut</t>
  </si>
  <si>
    <t>Classement Equipes - Net</t>
  </si>
  <si>
    <t>Total Net</t>
  </si>
  <si>
    <t>Total Brut</t>
  </si>
  <si>
    <t>Classement Brut et Net</t>
  </si>
  <si>
    <t>Saisir le nom des joueurs</t>
  </si>
  <si>
    <t>Indiquer les 4 joueurs composant les 2 binomes et participant à la compétition.</t>
  </si>
  <si>
    <t>Score</t>
  </si>
  <si>
    <t>Challenge Sud-Est</t>
  </si>
  <si>
    <t>Formule :</t>
  </si>
  <si>
    <t>Stableford</t>
  </si>
  <si>
    <t>Strokeplay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</si>
  <si>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</si>
  <si>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</si>
  <si>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</si>
  <si>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</si>
  <si>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</si>
  <si>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</si>
  <si>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</si>
  <si>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</si>
  <si>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</si>
  <si>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</si>
  <si>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</si>
  <si>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</si>
  <si>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</si>
  <si>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</si>
  <si>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</si>
  <si>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</si>
  <si>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</si>
  <si>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</si>
  <si>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4 joueurs par équipe (2 binômes).</t>
  </si>
  <si>
    <t>1 rencontre.</t>
  </si>
  <si>
    <t>Après la rencontre</t>
  </si>
  <si>
    <t>Si le joueur n'a pas joué, a été disqualifié ou a abandonné, c'est normal que sont score soit 0.</t>
  </si>
  <si>
    <t>Le bouton "Classement Général" permet d'avoir un affichage du classement général.</t>
  </si>
  <si>
    <t>GRENOBLE 1</t>
  </si>
  <si>
    <t>GRENOBLE 2</t>
  </si>
  <si>
    <t>GRENOBLE 3</t>
  </si>
  <si>
    <t>MANOSQUE 1</t>
  </si>
  <si>
    <t>FRA</t>
  </si>
  <si>
    <t>MANOSQUE 2</t>
  </si>
  <si>
    <t>VALENCE 1</t>
  </si>
  <si>
    <t>VALENCE 2</t>
  </si>
  <si>
    <t>VIENNE 1</t>
  </si>
  <si>
    <t>VIENNE 2</t>
  </si>
  <si>
    <t>VIENNE 3</t>
  </si>
  <si>
    <t>N° Ordre</t>
  </si>
  <si>
    <t>Liste des équipiers</t>
  </si>
  <si>
    <t>Liste de résultats</t>
  </si>
  <si>
    <t>Classement Net</t>
  </si>
  <si>
    <t>Série(s) : Toutes</t>
  </si>
  <si>
    <t>Brut / Net :</t>
  </si>
  <si>
    <t>Sexe :</t>
  </si>
  <si>
    <t>Mixte</t>
  </si>
  <si>
    <t>Tour 1 / 1</t>
  </si>
  <si>
    <t>Rang</t>
  </si>
  <si>
    <t>Nom - Prénom</t>
  </si>
  <si>
    <t>Club de licence</t>
  </si>
  <si>
    <t>Hcp</t>
  </si>
  <si>
    <t>1</t>
  </si>
  <si>
    <t>14</t>
  </si>
  <si>
    <t>16</t>
  </si>
  <si>
    <t>41</t>
  </si>
  <si>
    <t>-</t>
  </si>
  <si>
    <t>2</t>
  </si>
  <si>
    <t>17</t>
  </si>
  <si>
    <t>18</t>
  </si>
  <si>
    <t>40</t>
  </si>
  <si>
    <t>3</t>
  </si>
  <si>
    <t>15,2</t>
  </si>
  <si>
    <t>21</t>
  </si>
  <si>
    <t>38</t>
  </si>
  <si>
    <t>4</t>
  </si>
  <si>
    <t>CHARMEIL</t>
  </si>
  <si>
    <t>5</t>
  </si>
  <si>
    <t>23,6</t>
  </si>
  <si>
    <t>22</t>
  </si>
  <si>
    <t>37</t>
  </si>
  <si>
    <t>6</t>
  </si>
  <si>
    <t>15</t>
  </si>
  <si>
    <t>20</t>
  </si>
  <si>
    <t>7</t>
  </si>
  <si>
    <t>19</t>
  </si>
  <si>
    <t>8</t>
  </si>
  <si>
    <t>9</t>
  </si>
  <si>
    <t>16,1</t>
  </si>
  <si>
    <t>36</t>
  </si>
  <si>
    <t>10</t>
  </si>
  <si>
    <t>13</t>
  </si>
  <si>
    <t>23</t>
  </si>
  <si>
    <t>11</t>
  </si>
  <si>
    <t>12</t>
  </si>
  <si>
    <t>24</t>
  </si>
  <si>
    <t>26</t>
  </si>
  <si>
    <t>35</t>
  </si>
  <si>
    <t>16,6</t>
  </si>
  <si>
    <t>17,3</t>
  </si>
  <si>
    <t>33</t>
  </si>
  <si>
    <t>21,3</t>
  </si>
  <si>
    <t>24,7</t>
  </si>
  <si>
    <t>14,0</t>
  </si>
  <si>
    <t>22,6</t>
  </si>
  <si>
    <t>23,9</t>
  </si>
  <si>
    <t>32</t>
  </si>
  <si>
    <t>31</t>
  </si>
  <si>
    <t>25</t>
  </si>
  <si>
    <t>21,6</t>
  </si>
  <si>
    <t>20,0</t>
  </si>
  <si>
    <t>31,1</t>
  </si>
  <si>
    <t>30</t>
  </si>
  <si>
    <t>27</t>
  </si>
  <si>
    <t>28</t>
  </si>
  <si>
    <t>26,9</t>
  </si>
  <si>
    <t>29</t>
  </si>
  <si>
    <t>17,5</t>
  </si>
  <si>
    <t>17,2</t>
  </si>
  <si>
    <t>21,4</t>
  </si>
  <si>
    <t>34</t>
  </si>
  <si>
    <t>21,0</t>
  </si>
  <si>
    <t>19,4</t>
  </si>
  <si>
    <t>15,0</t>
  </si>
  <si>
    <t>39</t>
  </si>
  <si>
    <t>24,8</t>
  </si>
  <si>
    <t>28,1</t>
  </si>
  <si>
    <t>42</t>
  </si>
  <si>
    <t>43</t>
  </si>
  <si>
    <t>18,2</t>
  </si>
  <si>
    <t>44</t>
  </si>
  <si>
    <t>45</t>
  </si>
  <si>
    <t>46</t>
  </si>
  <si>
    <t>15,4</t>
  </si>
  <si>
    <t>47</t>
  </si>
  <si>
    <t>48</t>
  </si>
  <si>
    <t>23,2</t>
  </si>
  <si>
    <t>22,3</t>
  </si>
  <si>
    <t>51</t>
  </si>
  <si>
    <t>34,5</t>
  </si>
  <si>
    <t>54</t>
  </si>
  <si>
    <t>18,9</t>
  </si>
  <si>
    <t>15,6</t>
  </si>
  <si>
    <t>21,2</t>
  </si>
  <si>
    <t>31,0</t>
  </si>
  <si>
    <t>Classement Brut</t>
  </si>
  <si>
    <t>BATTISTELLA Marc</t>
  </si>
  <si>
    <t>BATTISTELLA Fernande</t>
  </si>
  <si>
    <t>BORDET Bernard</t>
  </si>
  <si>
    <t>BORDET Frédérique</t>
  </si>
  <si>
    <t>BALLAND Michel</t>
  </si>
  <si>
    <t>TORETTA Christine</t>
  </si>
  <si>
    <t>DELAGE Claude</t>
  </si>
  <si>
    <t>VIALA Bernard</t>
  </si>
  <si>
    <t>PERRIN Christian</t>
  </si>
  <si>
    <t>VIALA Martine</t>
  </si>
  <si>
    <t>LICINIO Roger</t>
  </si>
  <si>
    <t>Binome A</t>
  </si>
  <si>
    <t>Binome B</t>
  </si>
  <si>
    <t>Rencontre</t>
  </si>
  <si>
    <t>Application pour le calcul informatisé des résultats</t>
  </si>
  <si>
    <t>Marc BATTISTELLA - 06 08 61 19 53</t>
  </si>
  <si>
    <t>VERSION</t>
  </si>
  <si>
    <t>V3.0</t>
  </si>
  <si>
    <t xml:space="preserve">01/01/2012 : </t>
  </si>
  <si>
    <t>Mise à jour avec RMS</t>
  </si>
  <si>
    <t>V3.1</t>
  </si>
  <si>
    <t xml:space="preserve">16/10/2012 : </t>
  </si>
  <si>
    <t>Prise en compte de la séparation des résultats Brut et Net.</t>
  </si>
  <si>
    <r>
      <t xml:space="preserve">Le programme fonctionne avec </t>
    </r>
    <r>
      <rPr>
        <b/>
        <sz val="11"/>
        <rFont val="Calibri"/>
        <family val="2"/>
      </rPr>
      <t>Excel 2007 ou une version antérieure</t>
    </r>
    <r>
      <rPr>
        <sz val="11"/>
        <rFont val="Calibri"/>
        <family val="2"/>
      </rPr>
      <t>.</t>
    </r>
  </si>
  <si>
    <t>du Challenge Sud-Est</t>
  </si>
  <si>
    <t>Prise en compte de la version 8.9.0.0. BDD 2390 de RMS Clubs</t>
  </si>
  <si>
    <t>Version V4.0 du 1 mars 2014</t>
  </si>
  <si>
    <t>01/03/2014 :</t>
  </si>
  <si>
    <t>V4.0</t>
  </si>
  <si>
    <t>Stableford ou Strokeplay</t>
  </si>
  <si>
    <r>
      <t xml:space="preserve">Remplir la feuille </t>
    </r>
    <r>
      <rPr>
        <b/>
        <sz val="10"/>
        <rFont val="Arial"/>
        <family val="2"/>
      </rPr>
      <t>"Compet"</t>
    </r>
    <r>
      <rPr>
        <sz val="10"/>
        <rFont val="Arial"/>
        <family val="2"/>
      </rPr>
      <t xml:space="preserve"> en remplisant les cases vertes.</t>
    </r>
  </si>
  <si>
    <t>Le golf et la date</t>
  </si>
  <si>
    <t>La fome de jeu</t>
  </si>
  <si>
    <r>
      <t xml:space="preserve">Remplir la feuille </t>
    </r>
    <r>
      <rPr>
        <b/>
        <sz val="10"/>
        <rFont val="Arial"/>
        <family val="2"/>
      </rPr>
      <t>"Equipe"</t>
    </r>
    <r>
      <rPr>
        <sz val="10"/>
        <rFont val="Arial"/>
        <family val="2"/>
      </rPr>
      <t xml:space="preserve"> en saisissant le nom des équipes. L'ordre n'a pas d'importance.</t>
    </r>
  </si>
  <si>
    <r>
      <t xml:space="preserve">Avant la compétition, remplir la feuille </t>
    </r>
    <r>
      <rPr>
        <b/>
        <sz val="10"/>
        <rFont val="Arial"/>
        <family val="2"/>
      </rPr>
      <t>"Joueur"</t>
    </r>
    <r>
      <rPr>
        <sz val="10"/>
        <rFont val="Arial"/>
        <family val="2"/>
      </rPr>
      <t>.</t>
    </r>
  </si>
  <si>
    <t>A la fin de la rencontre :</t>
  </si>
  <si>
    <t>Exporter dans un fichier Excel, à partir de RMS, les classements Brut et Net.</t>
  </si>
  <si>
    <r>
      <t xml:space="preserve">Copier ces résultats dans les feuilles </t>
    </r>
    <r>
      <rPr>
        <b/>
        <sz val="10"/>
        <rFont val="Arial"/>
        <family val="2"/>
      </rPr>
      <t>"RMS_BRUT" et "RMS_NET"</t>
    </r>
    <r>
      <rPr>
        <sz val="10"/>
        <rFont val="Arial"/>
        <family val="2"/>
      </rPr>
      <t>.</t>
    </r>
  </si>
  <si>
    <r>
      <t xml:space="preserve">Valider la saisie en cliquant sur le bouton </t>
    </r>
    <r>
      <rPr>
        <b/>
        <sz val="10"/>
        <rFont val="Arial"/>
        <family val="2"/>
      </rPr>
      <t xml:space="preserve">"CLASSEMENT GENERAL" </t>
    </r>
    <r>
      <rPr>
        <sz val="10"/>
        <rFont val="Arial"/>
        <family val="2"/>
      </rPr>
      <t xml:space="preserve">dans la feuille </t>
    </r>
    <r>
      <rPr>
        <b/>
        <sz val="10"/>
        <rFont val="Arial"/>
        <family val="2"/>
      </rPr>
      <t>"RESULTAT"</t>
    </r>
    <r>
      <rPr>
        <sz val="10"/>
        <rFont val="Arial"/>
        <family val="2"/>
      </rPr>
      <t>.</t>
    </r>
  </si>
  <si>
    <r>
      <t xml:space="preserve">Après la rencontre, vérifier les scores dans la fiche </t>
    </r>
    <r>
      <rPr>
        <b/>
        <sz val="10"/>
        <rFont val="Arial"/>
        <family val="2"/>
      </rPr>
      <t>"DETAIL"</t>
    </r>
    <r>
      <rPr>
        <sz val="10"/>
        <rFont val="Arial"/>
        <family val="2"/>
      </rPr>
      <t>.</t>
    </r>
  </si>
  <si>
    <r>
      <t xml:space="preserve">Si tous les index sont &lt; à 55, cela veut dire que les joueurs ont été reconnus dans les feuilles </t>
    </r>
    <r>
      <rPr>
        <b/>
        <sz val="10"/>
        <rFont val="Arial"/>
        <family val="2"/>
      </rPr>
      <t>"RMS"</t>
    </r>
    <r>
      <rPr>
        <sz val="10"/>
        <rFont val="Arial"/>
        <family val="2"/>
      </rPr>
      <t>.</t>
    </r>
  </si>
  <si>
    <r>
      <t xml:space="preserve">Cela peut provenir de la mauvaise saisie du nom dans la feuille </t>
    </r>
    <r>
      <rPr>
        <b/>
        <sz val="10"/>
        <rFont val="Arial"/>
        <family val="2"/>
      </rPr>
      <t>"Joueur"</t>
    </r>
    <r>
      <rPr>
        <sz val="10"/>
        <rFont val="Arial"/>
        <family val="2"/>
      </rPr>
      <t xml:space="preserve">, sutout si c'est la première fois qu'il participe. Il faut corriger en écrivant dans la feuille </t>
    </r>
    <r>
      <rPr>
        <b/>
        <sz val="10"/>
        <rFont val="Arial"/>
        <family val="2"/>
      </rPr>
      <t>"Joueur"</t>
    </r>
    <r>
      <rPr>
        <sz val="10"/>
        <rFont val="Arial"/>
        <family val="2"/>
      </rPr>
      <t xml:space="preserve"> ce qui figure dans les feulles </t>
    </r>
    <r>
      <rPr>
        <b/>
        <sz val="10"/>
        <rFont val="Arial"/>
        <family val="2"/>
      </rPr>
      <t>"RMS"</t>
    </r>
    <r>
      <rPr>
        <sz val="10"/>
        <rFont val="Arial"/>
        <family val="2"/>
      </rPr>
      <t>.</t>
    </r>
  </si>
  <si>
    <r>
      <t xml:space="preserve">La cause la plus probable est que l'erreur provienne de la différence d'écriture du nom entre la feuille </t>
    </r>
    <r>
      <rPr>
        <b/>
        <sz val="10"/>
        <rFont val="Arial"/>
        <family val="2"/>
      </rPr>
      <t>"Joueur"</t>
    </r>
    <r>
      <rPr>
        <sz val="10"/>
        <rFont val="Arial"/>
        <family val="2"/>
      </rPr>
      <t xml:space="preserve"> et les feuilles </t>
    </r>
    <r>
      <rPr>
        <b/>
        <sz val="10"/>
        <rFont val="Arial"/>
        <family val="2"/>
      </rPr>
      <t>"RMS"</t>
    </r>
    <r>
      <rPr>
        <sz val="10"/>
        <rFont val="Arial"/>
        <family val="2"/>
      </rPr>
      <t>.</t>
    </r>
  </si>
  <si>
    <r>
      <t xml:space="preserve">Il ne doit pas y avoir de score net = à 0, sauf les abandons ou les disqualifications. La vérification doit être faite par rapport à la feuille </t>
    </r>
    <r>
      <rPr>
        <b/>
        <sz val="10"/>
        <rFont val="Arial"/>
        <family val="2"/>
      </rPr>
      <t>"RMS"</t>
    </r>
    <r>
      <rPr>
        <sz val="10"/>
        <rFont val="Arial"/>
        <family val="2"/>
      </rPr>
      <t>.</t>
    </r>
  </si>
  <si>
    <r>
      <t xml:space="preserve">- Résultats par équipe : </t>
    </r>
    <r>
      <rPr>
        <b/>
        <sz val="10"/>
        <rFont val="Arial"/>
        <family val="2"/>
      </rPr>
      <t>"Resultat"</t>
    </r>
  </si>
  <si>
    <t>Initialisation du fichier pour un nouveau challenge</t>
  </si>
  <si>
    <r>
      <rPr>
        <b/>
        <sz val="11"/>
        <color indexed="10"/>
        <rFont val="Calibri"/>
        <family val="2"/>
      </rPr>
      <t>SAISIR</t>
    </r>
    <r>
      <rPr>
        <b/>
        <sz val="11"/>
        <rFont val="Calibri"/>
        <family val="2"/>
      </rPr>
      <t xml:space="preserve"> les joueurs de chaque binôme.
Le nom et le prénom doivent être </t>
    </r>
    <r>
      <rPr>
        <b/>
        <sz val="11"/>
        <color indexed="10"/>
        <rFont val="Calibri"/>
        <family val="2"/>
      </rPr>
      <t>IDENTIQUES</t>
    </r>
    <r>
      <rPr>
        <b/>
        <sz val="11"/>
        <rFont val="Calibri"/>
        <family val="2"/>
      </rPr>
      <t xml:space="preserve"> à ceux inscrits sur la </t>
    </r>
    <r>
      <rPr>
        <b/>
        <sz val="11"/>
        <color indexed="10"/>
        <rFont val="Calibri"/>
        <family val="2"/>
      </rPr>
      <t>LICENCE</t>
    </r>
    <r>
      <rPr>
        <b/>
        <sz val="11"/>
        <rFont val="Calibri"/>
        <family val="2"/>
      </rPr>
      <t xml:space="preserve">.
Respecter les espaces et les tirets.
Puis </t>
    </r>
    <r>
      <rPr>
        <b/>
        <sz val="11"/>
        <color indexed="10"/>
        <rFont val="Calibri"/>
        <family val="2"/>
      </rPr>
      <t>CLIQUER</t>
    </r>
    <r>
      <rPr>
        <b/>
        <sz val="11"/>
        <rFont val="Calibri"/>
        <family val="2"/>
      </rPr>
      <t xml:space="preserve"> sur le bouton </t>
    </r>
    <r>
      <rPr>
        <b/>
        <sz val="11"/>
        <color indexed="10"/>
        <rFont val="Calibri"/>
        <family val="2"/>
      </rPr>
      <t>VALIDER</t>
    </r>
  </si>
  <si>
    <r>
      <rPr>
        <b/>
        <sz val="11"/>
        <color indexed="10"/>
        <rFont val="Calibri"/>
        <family val="2"/>
      </rPr>
      <t>INSCRIRE</t>
    </r>
    <r>
      <rPr>
        <b/>
        <sz val="11"/>
        <color indexed="8"/>
        <rFont val="Calibri"/>
        <family val="2"/>
      </rPr>
      <t xml:space="preserve"> le nom des équipes (Ville et n° )</t>
    </r>
  </si>
  <si>
    <t>La feuille se remplit automatiquement</t>
  </si>
  <si>
    <t>Miramas</t>
  </si>
  <si>
    <t>CHAMPAGNAC Jacques</t>
  </si>
  <si>
    <t>Mixte 2</t>
  </si>
  <si>
    <t>NICE 1</t>
  </si>
  <si>
    <t>NICE 2</t>
  </si>
  <si>
    <t>MEUNIER Régis</t>
  </si>
  <si>
    <t>MEUNIER Michelle</t>
  </si>
  <si>
    <t>HERAULT 2</t>
  </si>
  <si>
    <t>HERAULT 1</t>
  </si>
  <si>
    <t>CHEZE Renée</t>
  </si>
  <si>
    <t>VENTURINI Jean Paul</t>
  </si>
  <si>
    <t>GARD 1</t>
  </si>
  <si>
    <t>GARD 2</t>
  </si>
  <si>
    <t>ALLE Denis</t>
  </si>
  <si>
    <t>PAUQUET Jacques</t>
  </si>
  <si>
    <t>ROMAN Xavier</t>
  </si>
  <si>
    <t>GUERLESQUIN Lucien</t>
  </si>
  <si>
    <t>LABORDE Claude</t>
  </si>
  <si>
    <t>NICOLLET Serge</t>
  </si>
  <si>
    <t>GIANGRECO Jacques</t>
  </si>
  <si>
    <t>AUCOUTURIER Rémi</t>
  </si>
  <si>
    <t>MARSEILLE 2</t>
  </si>
  <si>
    <t>LAURIOT Bruno</t>
  </si>
  <si>
    <t>NAVARRO Gilles</t>
  </si>
  <si>
    <t>MARSEILLE 1</t>
  </si>
  <si>
    <t>MENJARD André</t>
  </si>
  <si>
    <t>BASTIDE Michel</t>
  </si>
  <si>
    <t xml:space="preserve">LAPLISE Pierre </t>
  </si>
  <si>
    <t>VILLERET Jean Noël</t>
  </si>
  <si>
    <t>JOUHANNEAU Jacqueline</t>
  </si>
  <si>
    <t>CHAMBERY 1</t>
  </si>
  <si>
    <t>LEON Jean-Marc</t>
  </si>
  <si>
    <t>LOMBARD Michèle</t>
  </si>
  <si>
    <t>JACQUEMARD Patrick</t>
  </si>
  <si>
    <t>MOREAU Jean Claude</t>
  </si>
  <si>
    <t>BOUDIN Jacques</t>
  </si>
  <si>
    <t>JURY Dominique</t>
  </si>
  <si>
    <t>GARD 3</t>
  </si>
  <si>
    <t>GARD 4</t>
  </si>
  <si>
    <t>PAUL Alain</t>
  </si>
  <si>
    <t>PAUL Dominique</t>
  </si>
  <si>
    <t>DELAPORTE Alain</t>
  </si>
  <si>
    <t>GUION Alain</t>
  </si>
  <si>
    <t>ROUX Patrick</t>
  </si>
  <si>
    <t>HIDEUX Eric</t>
  </si>
  <si>
    <t>FORGE Didier</t>
  </si>
  <si>
    <t>CHAUVET Francis</t>
  </si>
  <si>
    <t>HERAULT 3</t>
  </si>
  <si>
    <t>MARTINEZ Daniel</t>
  </si>
  <si>
    <t>RAFFY Christian</t>
  </si>
  <si>
    <t>ARCHO Frédéric</t>
  </si>
  <si>
    <t>CAVADORE Alain</t>
  </si>
  <si>
    <t>COSTA Jean Luc</t>
  </si>
  <si>
    <t>CRUVELIER Jean Marc</t>
  </si>
  <si>
    <t>FAYOLLE Joseph</t>
  </si>
  <si>
    <t>BOUDON Magalie</t>
  </si>
  <si>
    <t>PORTE  Louis</t>
  </si>
  <si>
    <t>BORGNE Bruno</t>
  </si>
  <si>
    <t>PEPIN François</t>
  </si>
  <si>
    <t>DEVIC Philippe</t>
  </si>
  <si>
    <t>MASEILLE 3</t>
  </si>
  <si>
    <t>BURALLI Brigitte</t>
  </si>
  <si>
    <t>ARTAUD Patrick</t>
  </si>
  <si>
    <t>GARCIN Richard</t>
  </si>
  <si>
    <t>TELINGE Francis</t>
  </si>
  <si>
    <t>MINARDI Alfred</t>
  </si>
  <si>
    <t>DELEBARRE Alain</t>
  </si>
  <si>
    <t>SCHEIER Alain</t>
  </si>
  <si>
    <t>DELAUNAY Jean-Pierre</t>
  </si>
  <si>
    <t>GALLES Pierre</t>
  </si>
  <si>
    <t>MANDRIN Christian</t>
  </si>
  <si>
    <t>RECH Gerard</t>
  </si>
  <si>
    <t>JOUHANNEAU Alain</t>
  </si>
  <si>
    <t>BERNARDIN Eric</t>
  </si>
  <si>
    <t>OGE Patrice</t>
  </si>
  <si>
    <t>FAYOLLE Josiane</t>
  </si>
  <si>
    <t>LAURENT Pierre</t>
  </si>
  <si>
    <t>MARTINEAU Paul</t>
  </si>
  <si>
    <t>HELIOT Christian</t>
  </si>
  <si>
    <t>CLOS Pierre</t>
  </si>
  <si>
    <t>CHEVROT Michel</t>
  </si>
  <si>
    <t>CHEVROT Thérèse</t>
  </si>
  <si>
    <t>OGE Fabienne</t>
  </si>
  <si>
    <t>JACQUEMARD Nathalie</t>
  </si>
  <si>
    <t>HAMEL Christiane</t>
  </si>
  <si>
    <t>NOLKA Patrick</t>
  </si>
  <si>
    <t>BURALLI Alain</t>
  </si>
  <si>
    <t>LABROUSSE Dominique</t>
  </si>
  <si>
    <t>PERRIN Marie-Hélène</t>
  </si>
  <si>
    <t>GOUTORBE Jean-Pierre</t>
  </si>
  <si>
    <t>VASSALLO Paul</t>
  </si>
  <si>
    <t>Mixte 1</t>
  </si>
  <si>
    <t>Z 29</t>
  </si>
  <si>
    <t>Z 30</t>
  </si>
  <si>
    <t>Z 28</t>
  </si>
  <si>
    <t>Z 27</t>
  </si>
  <si>
    <t>Z 26</t>
  </si>
  <si>
    <t>DRUILLET Patrice-Michel</t>
  </si>
  <si>
    <t>PINET Yves</t>
  </si>
  <si>
    <t>CELESTINI Francis</t>
  </si>
  <si>
    <t>COTTE Gilles</t>
  </si>
  <si>
    <t>BOISSEUIL Frederic</t>
  </si>
  <si>
    <t>ANDREINI Raoul</t>
  </si>
  <si>
    <t>PETEY Philippe</t>
  </si>
  <si>
    <t>GARCIA Eric</t>
  </si>
  <si>
    <t>MINARDI Marie Christine</t>
  </si>
  <si>
    <t>DELEBARRE Paule</t>
  </si>
  <si>
    <t>ARTAUD Anne-Marie</t>
  </si>
  <si>
    <t>GIOVACCHINI Serge</t>
  </si>
  <si>
    <t>CHALLENGE CMCAS SUD-EST</t>
  </si>
  <si>
    <t>Date : 24/04/2015</t>
  </si>
  <si>
    <t>ASSE MARSEILLE</t>
  </si>
  <si>
    <t>12,5</t>
  </si>
  <si>
    <t>13,0</t>
  </si>
  <si>
    <t>15,8</t>
  </si>
  <si>
    <t>22,1</t>
  </si>
  <si>
    <t>ST CLAIR</t>
  </si>
  <si>
    <t>35,7</t>
  </si>
  <si>
    <t>DROME PROVENCAL</t>
  </si>
  <si>
    <t>25,7</t>
  </si>
  <si>
    <t>VALDAINE</t>
  </si>
  <si>
    <t>26,0</t>
  </si>
  <si>
    <t>BATTISTELLA Marc</t>
  </si>
  <si>
    <t>9,5</t>
  </si>
  <si>
    <t>VIALA Bernard</t>
  </si>
  <si>
    <t>GRENOBLE ENERGI</t>
  </si>
  <si>
    <t>TIGNES</t>
  </si>
  <si>
    <t>11,5</t>
  </si>
  <si>
    <t>GRANIER APREMON</t>
  </si>
  <si>
    <t>31,7</t>
  </si>
  <si>
    <t>MOREAU Jean-Claude</t>
  </si>
  <si>
    <t>16,9</t>
  </si>
  <si>
    <t>28,5</t>
  </si>
  <si>
    <t>GAZELEC HERAULT</t>
  </si>
  <si>
    <t>25,3</t>
  </si>
  <si>
    <t>13,7</t>
  </si>
  <si>
    <t>28,9</t>
  </si>
  <si>
    <t>CHANALETS</t>
  </si>
  <si>
    <t>28,0</t>
  </si>
  <si>
    <t>21,7</t>
  </si>
  <si>
    <t>BATTISTELLA Fernande</t>
  </si>
  <si>
    <t>PERRIN Christian</t>
  </si>
  <si>
    <t>LUBERON</t>
  </si>
  <si>
    <t>ASSE 04</t>
  </si>
  <si>
    <t>Page 1 / 3</t>
  </si>
  <si>
    <t>imprimé le vendredi 24 avril 2015 à 16h12</t>
  </si>
  <si>
    <t>ST THOMAS</t>
  </si>
  <si>
    <t>LAPLISE Pierre</t>
  </si>
  <si>
    <t>20,4</t>
  </si>
  <si>
    <t>MEUNIER Regis</t>
  </si>
  <si>
    <t>29,0</t>
  </si>
  <si>
    <t>AUCOUTURIER Remi</t>
  </si>
  <si>
    <t>30,0</t>
  </si>
  <si>
    <t>COULONDRES</t>
  </si>
  <si>
    <t>GAZELEC GARDOIS</t>
  </si>
  <si>
    <t>DIGNE</t>
  </si>
  <si>
    <t>CHEVROT Therese</t>
  </si>
  <si>
    <t>35,2</t>
  </si>
  <si>
    <t>33,9</t>
  </si>
  <si>
    <t>GAZELEC</t>
  </si>
  <si>
    <t>14,2</t>
  </si>
  <si>
    <t>NIMES CAMPAGNE</t>
  </si>
  <si>
    <t>11,6</t>
  </si>
  <si>
    <t>11,9</t>
  </si>
  <si>
    <t>RECH Gérard</t>
  </si>
  <si>
    <t>ASPES</t>
  </si>
  <si>
    <t>26,4</t>
  </si>
  <si>
    <t>17,7</t>
  </si>
  <si>
    <t>RHONE ALPES</t>
  </si>
  <si>
    <t>NOLKA Patrik</t>
  </si>
  <si>
    <t>PORTE Louis</t>
  </si>
  <si>
    <t>20,8</t>
  </si>
  <si>
    <t>27,9</t>
  </si>
  <si>
    <t>Page 2 / 3</t>
  </si>
  <si>
    <t>13,5</t>
  </si>
  <si>
    <t>LEON Jean Marc</t>
  </si>
  <si>
    <t>GARDEN AVIGNON</t>
  </si>
  <si>
    <t>LOMBARD Michele</t>
  </si>
  <si>
    <t>15,9</t>
  </si>
  <si>
    <t>33,8</t>
  </si>
  <si>
    <t>BORDET Bernard</t>
  </si>
  <si>
    <t>10,4</t>
  </si>
  <si>
    <t>LICINIO Roger</t>
  </si>
  <si>
    <t>33,4</t>
  </si>
  <si>
    <t>BORDET Frédérique</t>
  </si>
  <si>
    <t>12,2</t>
  </si>
  <si>
    <t>BALLAND Michel</t>
  </si>
  <si>
    <t>34,4</t>
  </si>
  <si>
    <t>17,8</t>
  </si>
  <si>
    <t>DELAGE Claude</t>
  </si>
  <si>
    <t>VIALA Martine</t>
  </si>
  <si>
    <t>32,0</t>
  </si>
  <si>
    <t>TORETTA Christine</t>
  </si>
  <si>
    <t>31,5</t>
  </si>
  <si>
    <t>29,6</t>
  </si>
  <si>
    <t>Page 3 / 3</t>
  </si>
  <si>
    <t>imprimé le vendredi 24 avril 2015 à 16h13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</si>
</sst>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h:mm"/>
    <numFmt numFmtId="178" formatCode="[$-40C]dddd\ d\ mmmm\ yyyy"/>
    <numFmt numFmtId="179" formatCode="&quot;Vrai&quot;;&quot;Vrai&quot;;&quot;Faux&quot;"/>
    <numFmt numFmtId="180" formatCode="&quot;Actif&quot;;&quot;Actif&quot;;&quot;Inactif&quot;"/>
    <numFmt numFmtId="181" formatCode="dd/mm/yy"/>
  </numFmts>
  <fonts count="8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57"/>
      <name val="Cambria"/>
      <family val="1"/>
    </font>
    <font>
      <b/>
      <sz val="11"/>
      <name val="Calibri"/>
      <family val="2"/>
    </font>
    <font>
      <sz val="8"/>
      <name val="Calibri"/>
      <family val="2"/>
    </font>
    <font>
      <b/>
      <sz val="18"/>
      <name val="Cambria"/>
      <family val="1"/>
    </font>
    <font>
      <sz val="18"/>
      <name val="Cambria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 Narrow"/>
      <family val="0"/>
    </font>
    <font>
      <b/>
      <sz val="12"/>
      <color indexed="10"/>
      <name val="Arial Narrow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"/>
      <color indexed="8"/>
      <name val="Arial Narrow"/>
      <family val="0"/>
    </font>
    <font>
      <sz val="1"/>
      <color indexed="9"/>
      <name val="Arial Narrow"/>
      <family val="0"/>
    </font>
    <font>
      <sz val="9"/>
      <color indexed="8"/>
      <name val="Arial Narrow"/>
      <family val="0"/>
    </font>
    <font>
      <b/>
      <sz val="14"/>
      <color indexed="18"/>
      <name val="Cambria"/>
      <family val="1"/>
    </font>
    <font>
      <b/>
      <u val="single"/>
      <sz val="16"/>
      <color indexed="57"/>
      <name val="Cambria"/>
      <family val="1"/>
    </font>
    <font>
      <sz val="12"/>
      <name val="Cambria"/>
      <family val="1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Arial Narrow"/>
      <family val="0"/>
    </font>
    <font>
      <b/>
      <sz val="12"/>
      <color rgb="FFFF0000"/>
      <name val="Arial Narrow"/>
      <family val="0"/>
    </font>
    <font>
      <b/>
      <sz val="10"/>
      <color rgb="FF000000"/>
      <name val="Arial Narrow"/>
      <family val="0"/>
    </font>
    <font>
      <sz val="10"/>
      <color rgb="FF000000"/>
      <name val="Arial Narrow"/>
      <family val="0"/>
    </font>
    <font>
      <b/>
      <sz val="12"/>
      <color rgb="FF000000"/>
      <name val="Arial Narrow"/>
      <family val="0"/>
    </font>
    <font>
      <sz val="8"/>
      <color rgb="FF000000"/>
      <name val="Arial Narrow"/>
      <family val="0"/>
    </font>
    <font>
      <sz val="1"/>
      <color rgb="FFFFFFFF"/>
      <name val="Arial Narrow"/>
      <family val="0"/>
    </font>
    <font>
      <sz val="9"/>
      <color rgb="FF000000"/>
      <name val="Arial Narrow"/>
      <family val="0"/>
    </font>
    <font>
      <b/>
      <sz val="14"/>
      <color rgb="FF000080"/>
      <name val="Cambria"/>
      <family val="1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Arial"/>
      <family val="0"/>
    </font>
    <font>
      <b/>
      <sz val="14"/>
      <color rgb="FF000000"/>
      <name val="Arial"/>
      <family val="0"/>
    </font>
    <font>
      <sz val="8"/>
      <color rgb="FF000000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1EA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0F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ck">
        <color rgb="FFFF0000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15" fontId="1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2" xfId="0" applyNumberFormat="1" applyFont="1" applyFill="1" applyBorder="1" applyAlignment="1" applyProtection="1">
      <alignment horizontal="center" vertical="center" wrapText="1"/>
      <protection/>
    </xf>
    <xf numFmtId="176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0" fontId="0" fillId="35" borderId="18" xfId="0" applyFill="1" applyBorder="1" applyAlignment="1">
      <alignment vertical="top"/>
    </xf>
    <xf numFmtId="0" fontId="0" fillId="35" borderId="19" xfId="0" applyFill="1" applyBorder="1" applyAlignment="1">
      <alignment vertical="top"/>
    </xf>
    <xf numFmtId="0" fontId="0" fillId="35" borderId="0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0" fontId="0" fillId="35" borderId="16" xfId="0" applyFill="1" applyBorder="1" applyAlignment="1">
      <alignment vertical="top"/>
    </xf>
    <xf numFmtId="0" fontId="0" fillId="35" borderId="17" xfId="0" applyFill="1" applyBorder="1" applyAlignment="1">
      <alignment vertical="top"/>
    </xf>
    <xf numFmtId="0" fontId="0" fillId="35" borderId="21" xfId="0" applyFill="1" applyBorder="1" applyAlignment="1">
      <alignment vertical="top"/>
    </xf>
    <xf numFmtId="0" fontId="0" fillId="36" borderId="22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37" borderId="16" xfId="0" applyFill="1" applyBorder="1" applyAlignment="1">
      <alignment vertical="top"/>
    </xf>
    <xf numFmtId="0" fontId="0" fillId="37" borderId="17" xfId="0" applyFill="1" applyBorder="1" applyAlignment="1">
      <alignment vertical="top"/>
    </xf>
    <xf numFmtId="0" fontId="0" fillId="37" borderId="23" xfId="0" applyFill="1" applyBorder="1" applyAlignment="1">
      <alignment vertical="top"/>
    </xf>
    <xf numFmtId="0" fontId="0" fillId="37" borderId="21" xfId="0" applyFill="1" applyBorder="1" applyAlignment="1">
      <alignment vertical="top"/>
    </xf>
    <xf numFmtId="49" fontId="72" fillId="0" borderId="0" xfId="0" applyNumberFormat="1" applyFont="1" applyFill="1" applyBorder="1" applyAlignment="1">
      <alignment vertical="top"/>
    </xf>
    <xf numFmtId="49" fontId="73" fillId="0" borderId="0" xfId="0" applyNumberFormat="1" applyFont="1" applyFill="1" applyBorder="1" applyAlignment="1">
      <alignment vertical="top"/>
    </xf>
    <xf numFmtId="49" fontId="74" fillId="34" borderId="15" xfId="0" applyNumberFormat="1" applyFont="1" applyFill="1" applyBorder="1" applyAlignment="1">
      <alignment vertical="top"/>
    </xf>
    <xf numFmtId="49" fontId="75" fillId="35" borderId="0" xfId="0" applyNumberFormat="1" applyFont="1" applyFill="1" applyBorder="1" applyAlignment="1">
      <alignment vertical="top"/>
    </xf>
    <xf numFmtId="49" fontId="74" fillId="35" borderId="0" xfId="0" applyNumberFormat="1" applyFont="1" applyFill="1" applyBorder="1" applyAlignment="1">
      <alignment vertical="top"/>
    </xf>
    <xf numFmtId="49" fontId="75" fillId="0" borderId="0" xfId="0" applyNumberFormat="1" applyFont="1" applyFill="1" applyBorder="1" applyAlignment="1">
      <alignment vertical="top"/>
    </xf>
    <xf numFmtId="49" fontId="74" fillId="36" borderId="22" xfId="0" applyNumberFormat="1" applyFont="1" applyFill="1" applyBorder="1" applyAlignment="1">
      <alignment vertical="top"/>
    </xf>
    <xf numFmtId="49" fontId="76" fillId="36" borderId="22" xfId="0" applyNumberFormat="1" applyFont="1" applyFill="1" applyBorder="1" applyAlignment="1">
      <alignment vertical="top"/>
    </xf>
    <xf numFmtId="49" fontId="75" fillId="0" borderId="14" xfId="0" applyNumberFormat="1" applyFont="1" applyFill="1" applyBorder="1" applyAlignment="1">
      <alignment vertical="top"/>
    </xf>
    <xf numFmtId="49" fontId="74" fillId="0" borderId="23" xfId="0" applyNumberFormat="1" applyFont="1" applyFill="1" applyBorder="1" applyAlignment="1">
      <alignment vertical="top"/>
    </xf>
    <xf numFmtId="49" fontId="77" fillId="0" borderId="23" xfId="0" applyNumberFormat="1" applyFont="1" applyFill="1" applyBorder="1" applyAlignment="1">
      <alignment vertical="top"/>
    </xf>
    <xf numFmtId="49" fontId="75" fillId="0" borderId="23" xfId="0" applyNumberFormat="1" applyFont="1" applyFill="1" applyBorder="1" applyAlignment="1">
      <alignment vertical="top"/>
    </xf>
    <xf numFmtId="49" fontId="74" fillId="37" borderId="23" xfId="0" applyNumberFormat="1" applyFont="1" applyFill="1" applyBorder="1" applyAlignment="1">
      <alignment vertical="top"/>
    </xf>
    <xf numFmtId="49" fontId="77" fillId="37" borderId="23" xfId="0" applyNumberFormat="1" applyFont="1" applyFill="1" applyBorder="1" applyAlignment="1">
      <alignment vertical="top"/>
    </xf>
    <xf numFmtId="49" fontId="77" fillId="37" borderId="17" xfId="0" applyNumberFormat="1" applyFont="1" applyFill="1" applyBorder="1" applyAlignment="1">
      <alignment vertical="top"/>
    </xf>
    <xf numFmtId="49" fontId="75" fillId="37" borderId="23" xfId="0" applyNumberFormat="1" applyFont="1" applyFill="1" applyBorder="1" applyAlignment="1">
      <alignment vertical="top"/>
    </xf>
    <xf numFmtId="49" fontId="74" fillId="37" borderId="17" xfId="0" applyNumberFormat="1" applyFont="1" applyFill="1" applyBorder="1" applyAlignment="1">
      <alignment vertical="top"/>
    </xf>
    <xf numFmtId="49" fontId="78" fillId="0" borderId="0" xfId="0" applyNumberFormat="1" applyFont="1" applyFill="1" applyBorder="1" applyAlignment="1">
      <alignment vertical="top"/>
    </xf>
    <xf numFmtId="49" fontId="79" fillId="0" borderId="14" xfId="0" applyNumberFormat="1" applyFont="1" applyFill="1" applyBorder="1" applyAlignment="1">
      <alignment vertical="top"/>
    </xf>
    <xf numFmtId="1" fontId="0" fillId="0" borderId="0" xfId="0" applyNumberFormat="1" applyAlignment="1">
      <alignment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8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2" fontId="1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38" borderId="0" xfId="0" applyFont="1" applyFill="1" applyAlignment="1" applyProtection="1">
      <alignment vertical="center"/>
      <protection/>
    </xf>
    <xf numFmtId="0" fontId="15" fillId="38" borderId="0" xfId="0" applyFont="1" applyFill="1" applyAlignment="1" applyProtection="1">
      <alignment vertical="center"/>
      <protection/>
    </xf>
    <xf numFmtId="0" fontId="16" fillId="38" borderId="0" xfId="0" applyFont="1" applyFill="1" applyBorder="1" applyAlignment="1" applyProtection="1">
      <alignment vertical="center"/>
      <protection/>
    </xf>
    <xf numFmtId="0" fontId="17" fillId="38" borderId="0" xfId="0" applyFont="1" applyFill="1" applyAlignment="1" applyProtection="1">
      <alignment vertical="center"/>
      <protection/>
    </xf>
    <xf numFmtId="0" fontId="48" fillId="38" borderId="0" xfId="0" applyFont="1" applyFill="1" applyAlignment="1" applyProtection="1">
      <alignment vertical="center"/>
      <protection/>
    </xf>
    <xf numFmtId="0" fontId="0" fillId="38" borderId="0" xfId="0" applyFill="1" applyAlignment="1" applyProtection="1">
      <alignment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9" fillId="39" borderId="26" xfId="0" applyFont="1" applyFill="1" applyBorder="1" applyAlignment="1" applyProtection="1">
      <alignment horizontal="center" vertical="center"/>
      <protection/>
    </xf>
    <xf numFmtId="0" fontId="70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15" fillId="38" borderId="0" xfId="0" applyFont="1" applyFill="1" applyBorder="1" applyAlignment="1" applyProtection="1">
      <alignment vertical="center"/>
      <protection/>
    </xf>
    <xf numFmtId="0" fontId="9" fillId="38" borderId="27" xfId="0" applyFont="1" applyFill="1" applyBorder="1" applyAlignment="1" applyProtection="1">
      <alignment horizontal="center" vertical="center"/>
      <protection/>
    </xf>
    <xf numFmtId="0" fontId="12" fillId="38" borderId="27" xfId="0" applyFont="1" applyFill="1" applyBorder="1" applyAlignment="1" applyProtection="1">
      <alignment horizontal="center" vertical="center"/>
      <protection/>
    </xf>
    <xf numFmtId="0" fontId="11" fillId="38" borderId="0" xfId="0" applyFont="1" applyFill="1" applyBorder="1" applyAlignment="1" applyProtection="1">
      <alignment vertical="center"/>
      <protection/>
    </xf>
    <xf numFmtId="0" fontId="70" fillId="38" borderId="28" xfId="0" applyFont="1" applyFill="1" applyBorder="1" applyAlignment="1" applyProtection="1">
      <alignment vertical="center"/>
      <protection/>
    </xf>
    <xf numFmtId="0" fontId="70" fillId="38" borderId="0" xfId="0" applyFont="1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 horizontal="left" vertical="center" indent="3"/>
      <protection/>
    </xf>
    <xf numFmtId="0" fontId="0" fillId="38" borderId="0" xfId="0" applyFill="1" applyBorder="1" applyAlignment="1" applyProtection="1">
      <alignment vertical="center"/>
      <protection/>
    </xf>
    <xf numFmtId="49" fontId="12" fillId="0" borderId="29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0" xfId="0" applyNumberFormat="1" applyFont="1" applyFill="1" applyBorder="1" applyAlignment="1" applyProtection="1">
      <alignment horizontal="left" vertical="center" indent="1"/>
      <protection locked="0"/>
    </xf>
    <xf numFmtId="0" fontId="12" fillId="0" borderId="30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1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 applyProtection="1">
      <alignment vertical="center"/>
      <protection/>
    </xf>
    <xf numFmtId="0" fontId="18" fillId="38" borderId="0" xfId="0" applyFont="1" applyFill="1" applyAlignment="1" applyProtection="1">
      <alignment vertical="center"/>
      <protection/>
    </xf>
    <xf numFmtId="0" fontId="18" fillId="38" borderId="0" xfId="0" applyFont="1" applyFill="1" applyAlignment="1" applyProtection="1">
      <alignment horizontal="center" vertical="center"/>
      <protection/>
    </xf>
    <xf numFmtId="0" fontId="15" fillId="38" borderId="0" xfId="0" applyFont="1" applyFill="1" applyAlignment="1" applyProtection="1">
      <alignment horizontal="center" vertical="center"/>
      <protection/>
    </xf>
    <xf numFmtId="0" fontId="17" fillId="38" borderId="0" xfId="0" applyFont="1" applyFill="1" applyAlignment="1" applyProtection="1">
      <alignment horizontal="center" vertical="center"/>
      <protection/>
    </xf>
    <xf numFmtId="0" fontId="18" fillId="38" borderId="10" xfId="0" applyFont="1" applyFill="1" applyBorder="1" applyAlignment="1" applyProtection="1">
      <alignment horizontal="center" vertical="center"/>
      <protection/>
    </xf>
    <xf numFmtId="0" fontId="18" fillId="38" borderId="32" xfId="0" applyFont="1" applyFill="1" applyBorder="1" applyAlignment="1" applyProtection="1">
      <alignment horizontal="left" vertical="center" indent="1"/>
      <protection/>
    </xf>
    <xf numFmtId="0" fontId="18" fillId="38" borderId="32" xfId="0" applyFont="1" applyFill="1" applyBorder="1" applyAlignment="1" applyProtection="1">
      <alignment horizontal="center" vertical="center"/>
      <protection/>
    </xf>
    <xf numFmtId="0" fontId="18" fillId="38" borderId="32" xfId="0" applyFont="1" applyFill="1" applyBorder="1" applyAlignment="1" applyProtection="1">
      <alignment horizontal="left" vertical="center" indent="1"/>
      <protection locked="0"/>
    </xf>
    <xf numFmtId="0" fontId="18" fillId="38" borderId="0" xfId="0" applyFont="1" applyFill="1" applyAlignment="1" applyProtection="1">
      <alignment/>
      <protection/>
    </xf>
    <xf numFmtId="0" fontId="18" fillId="38" borderId="10" xfId="0" applyFont="1" applyFill="1" applyBorder="1" applyAlignment="1" applyProtection="1">
      <alignment horizontal="left" vertical="center" indent="1"/>
      <protection/>
    </xf>
    <xf numFmtId="0" fontId="18" fillId="38" borderId="10" xfId="0" applyFont="1" applyFill="1" applyBorder="1" applyAlignment="1" applyProtection="1">
      <alignment horizontal="left" vertical="center" indent="1"/>
      <protection locked="0"/>
    </xf>
    <xf numFmtId="49" fontId="18" fillId="38" borderId="10" xfId="0" applyNumberFormat="1" applyFont="1" applyFill="1" applyBorder="1" applyAlignment="1" applyProtection="1">
      <alignment horizontal="left" vertical="center" indent="1"/>
      <protection locked="0"/>
    </xf>
    <xf numFmtId="0" fontId="22" fillId="38" borderId="10" xfId="0" applyFont="1" applyFill="1" applyBorder="1" applyAlignment="1" applyProtection="1">
      <alignment horizontal="left" vertical="center" indent="1"/>
      <protection locked="0"/>
    </xf>
    <xf numFmtId="49" fontId="22" fillId="38" borderId="10" xfId="0" applyNumberFormat="1" applyFont="1" applyFill="1" applyBorder="1" applyAlignment="1" applyProtection="1">
      <alignment horizontal="left" vertical="center" indent="1"/>
      <protection locked="0"/>
    </xf>
    <xf numFmtId="0" fontId="18" fillId="38" borderId="0" xfId="0" applyFont="1" applyFill="1" applyBorder="1" applyAlignment="1" applyProtection="1">
      <alignment horizontal="center" vertical="center"/>
      <protection/>
    </xf>
    <xf numFmtId="0" fontId="18" fillId="38" borderId="0" xfId="0" applyFont="1" applyFill="1" applyBorder="1" applyAlignment="1" applyProtection="1">
      <alignment vertical="center"/>
      <protection/>
    </xf>
    <xf numFmtId="0" fontId="18" fillId="38" borderId="0" xfId="0" applyFont="1" applyFill="1" applyBorder="1" applyAlignment="1" applyProtection="1">
      <alignment/>
      <protection/>
    </xf>
    <xf numFmtId="49" fontId="18" fillId="38" borderId="0" xfId="0" applyNumberFormat="1" applyFont="1" applyFill="1" applyBorder="1" applyAlignment="1" applyProtection="1">
      <alignment vertical="center"/>
      <protection/>
    </xf>
    <xf numFmtId="0" fontId="22" fillId="38" borderId="0" xfId="0" applyFont="1" applyFill="1" applyBorder="1" applyAlignment="1" applyProtection="1">
      <alignment vertical="center"/>
      <protection/>
    </xf>
    <xf numFmtId="49" fontId="22" fillId="38" borderId="0" xfId="0" applyNumberFormat="1" applyFont="1" applyFill="1" applyBorder="1" applyAlignment="1" applyProtection="1">
      <alignment vertical="center"/>
      <protection/>
    </xf>
    <xf numFmtId="0" fontId="18" fillId="38" borderId="33" xfId="0" applyFont="1" applyFill="1" applyBorder="1" applyAlignment="1" applyProtection="1">
      <alignment vertical="center"/>
      <protection/>
    </xf>
    <xf numFmtId="0" fontId="18" fillId="38" borderId="33" xfId="0" applyFont="1" applyFill="1" applyBorder="1" applyAlignment="1" applyProtection="1">
      <alignment horizontal="center" vertical="center"/>
      <protection/>
    </xf>
    <xf numFmtId="0" fontId="18" fillId="39" borderId="34" xfId="0" applyFont="1" applyFill="1" applyBorder="1" applyAlignment="1" applyProtection="1">
      <alignment horizontal="center" vertical="center"/>
      <protection/>
    </xf>
    <xf numFmtId="0" fontId="14" fillId="39" borderId="25" xfId="0" applyFont="1" applyFill="1" applyBorder="1" applyAlignment="1" applyProtection="1">
      <alignment horizontal="center" vertical="center"/>
      <protection/>
    </xf>
    <xf numFmtId="0" fontId="14" fillId="39" borderId="35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2" fillId="38" borderId="0" xfId="0" applyFont="1" applyFill="1" applyBorder="1" applyAlignment="1" applyProtection="1">
      <alignment vertical="center" wrapText="1"/>
      <protection/>
    </xf>
    <xf numFmtId="176" fontId="12" fillId="38" borderId="0" xfId="0" applyNumberFormat="1" applyFont="1" applyFill="1" applyBorder="1" applyAlignment="1" applyProtection="1">
      <alignment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vertical="center" wrapText="1"/>
      <protection/>
    </xf>
    <xf numFmtId="0" fontId="14" fillId="38" borderId="36" xfId="0" applyFont="1" applyFill="1" applyBorder="1" applyAlignment="1" applyProtection="1">
      <alignment vertical="center" wrapText="1"/>
      <protection/>
    </xf>
    <xf numFmtId="0" fontId="14" fillId="38" borderId="0" xfId="0" applyFont="1" applyFill="1" applyBorder="1" applyAlignment="1" applyProtection="1">
      <alignment vertical="center" wrapText="1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0" fillId="38" borderId="0" xfId="0" applyFont="1" applyFill="1" applyAlignment="1" applyProtection="1">
      <alignment vertical="center"/>
      <protection/>
    </xf>
    <xf numFmtId="0" fontId="12" fillId="38" borderId="0" xfId="0" applyFont="1" applyFill="1" applyBorder="1" applyAlignment="1" applyProtection="1">
      <alignment vertical="center"/>
      <protection/>
    </xf>
    <xf numFmtId="0" fontId="14" fillId="38" borderId="0" xfId="0" applyFont="1" applyFill="1" applyBorder="1" applyAlignment="1" applyProtection="1">
      <alignment vertical="center"/>
      <protection/>
    </xf>
    <xf numFmtId="0" fontId="81" fillId="38" borderId="0" xfId="0" applyFont="1" applyFill="1" applyBorder="1" applyAlignment="1" applyProtection="1">
      <alignment vertical="center" wrapText="1"/>
      <protection/>
    </xf>
    <xf numFmtId="176" fontId="81" fillId="38" borderId="0" xfId="0" applyNumberFormat="1" applyFont="1" applyFill="1" applyBorder="1" applyAlignment="1" applyProtection="1">
      <alignment vertical="center" wrapText="1"/>
      <protection/>
    </xf>
    <xf numFmtId="0" fontId="81" fillId="38" borderId="0" xfId="0" applyFont="1" applyFill="1" applyBorder="1" applyAlignment="1" applyProtection="1">
      <alignment horizontal="center" vertical="center" wrapText="1"/>
      <protection/>
    </xf>
    <xf numFmtId="0" fontId="70" fillId="38" borderId="0" xfId="0" applyFont="1" applyFill="1" applyBorder="1" applyAlignment="1" applyProtection="1">
      <alignment vertical="center" wrapText="1"/>
      <protection/>
    </xf>
    <xf numFmtId="0" fontId="70" fillId="0" borderId="0" xfId="0" applyFont="1" applyFill="1" applyBorder="1" applyAlignment="1" applyProtection="1">
      <alignment horizontal="center" vertical="center"/>
      <protection/>
    </xf>
    <xf numFmtId="0" fontId="82" fillId="38" borderId="0" xfId="0" applyFont="1" applyFill="1" applyBorder="1" applyAlignment="1" applyProtection="1">
      <alignment vertical="center"/>
      <protection/>
    </xf>
    <xf numFmtId="0" fontId="83" fillId="38" borderId="0" xfId="0" applyFont="1" applyFill="1" applyBorder="1" applyAlignment="1" applyProtection="1">
      <alignment horizontal="left" vertical="center" indent="3"/>
      <protection/>
    </xf>
    <xf numFmtId="0" fontId="6" fillId="38" borderId="0" xfId="0" applyFont="1" applyFill="1" applyAlignment="1" applyProtection="1">
      <alignment vertical="center"/>
      <protection/>
    </xf>
    <xf numFmtId="0" fontId="7" fillId="38" borderId="0" xfId="0" applyFont="1" applyFill="1" applyAlignment="1" applyProtection="1">
      <alignment vertical="center"/>
      <protection/>
    </xf>
    <xf numFmtId="0" fontId="7" fillId="38" borderId="0" xfId="0" applyFont="1" applyFill="1" applyBorder="1" applyAlignment="1" applyProtection="1">
      <alignment horizontal="center" vertical="center"/>
      <protection/>
    </xf>
    <xf numFmtId="0" fontId="6" fillId="38" borderId="0" xfId="0" applyFont="1" applyFill="1" applyAlignment="1" applyProtection="1">
      <alignment horizontal="center" vertical="center"/>
      <protection/>
    </xf>
    <xf numFmtId="0" fontId="8" fillId="39" borderId="37" xfId="0" applyFont="1" applyFill="1" applyBorder="1" applyAlignment="1" applyProtection="1">
      <alignment horizontal="center" vertical="center"/>
      <protection/>
    </xf>
    <xf numFmtId="0" fontId="8" fillId="39" borderId="34" xfId="0" applyFont="1" applyFill="1" applyBorder="1" applyAlignment="1" applyProtection="1">
      <alignment horizontal="center" vertical="center"/>
      <protection/>
    </xf>
    <xf numFmtId="15" fontId="7" fillId="39" borderId="38" xfId="0" applyNumberFormat="1" applyFont="1" applyFill="1" applyBorder="1" applyAlignment="1" applyProtection="1">
      <alignment horizontal="center" vertical="center"/>
      <protection/>
    </xf>
    <xf numFmtId="15" fontId="7" fillId="39" borderId="39" xfId="0" applyNumberFormat="1" applyFont="1" applyFill="1" applyBorder="1" applyAlignment="1" applyProtection="1">
      <alignment horizontal="center" vertical="center"/>
      <protection/>
    </xf>
    <xf numFmtId="0" fontId="7" fillId="39" borderId="40" xfId="0" applyFont="1" applyFill="1" applyBorder="1" applyAlignment="1" applyProtection="1">
      <alignment horizontal="center" vertical="center"/>
      <protection/>
    </xf>
    <xf numFmtId="0" fontId="7" fillId="39" borderId="31" xfId="0" applyFont="1" applyFill="1" applyBorder="1" applyAlignment="1" applyProtection="1">
      <alignment horizontal="center" vertical="center"/>
      <protection/>
    </xf>
    <xf numFmtId="0" fontId="7" fillId="39" borderId="41" xfId="0" applyFont="1" applyFill="1" applyBorder="1" applyAlignment="1" applyProtection="1">
      <alignment horizontal="center" vertical="center"/>
      <protection/>
    </xf>
    <xf numFmtId="0" fontId="8" fillId="39" borderId="2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 indent="1"/>
      <protection/>
    </xf>
    <xf numFmtId="15" fontId="7" fillId="0" borderId="0" xfId="0" applyNumberFormat="1" applyFont="1" applyFill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right" vertical="center" indent="1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right" vertical="center" indent="1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right" vertical="center" indent="1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8" fillId="0" borderId="39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horizontal="center" vertical="center"/>
      <protection/>
    </xf>
    <xf numFmtId="176" fontId="0" fillId="38" borderId="0" xfId="0" applyNumberFormat="1" applyFill="1" applyAlignment="1" applyProtection="1">
      <alignment horizontal="center" vertical="center"/>
      <protection/>
    </xf>
    <xf numFmtId="1" fontId="0" fillId="38" borderId="0" xfId="0" applyNumberFormat="1" applyFill="1" applyAlignment="1" applyProtection="1">
      <alignment vertical="center"/>
      <protection/>
    </xf>
    <xf numFmtId="0" fontId="0" fillId="38" borderId="0" xfId="0" applyFill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left" vertical="center"/>
      <protection/>
    </xf>
    <xf numFmtId="0" fontId="16" fillId="38" borderId="0" xfId="0" applyFont="1" applyFill="1" applyBorder="1" applyAlignment="1" applyProtection="1">
      <alignment vertical="center" wrapText="1"/>
      <protection/>
    </xf>
    <xf numFmtId="0" fontId="17" fillId="38" borderId="0" xfId="0" applyFont="1" applyFill="1" applyAlignment="1" applyProtection="1">
      <alignment vertical="center"/>
      <protection/>
    </xf>
    <xf numFmtId="0" fontId="10" fillId="38" borderId="0" xfId="0" applyFont="1" applyFill="1" applyAlignment="1" applyProtection="1">
      <alignment vertical="center"/>
      <protection/>
    </xf>
    <xf numFmtId="0" fontId="48" fillId="38" borderId="42" xfId="0" applyFont="1" applyFill="1" applyBorder="1" applyAlignment="1" applyProtection="1">
      <alignment horizontal="center" vertical="center"/>
      <protection/>
    </xf>
    <xf numFmtId="0" fontId="48" fillId="38" borderId="0" xfId="0" applyFont="1" applyFill="1" applyBorder="1" applyAlignment="1" applyProtection="1">
      <alignment horizontal="center" vertical="center"/>
      <protection/>
    </xf>
    <xf numFmtId="1" fontId="11" fillId="38" borderId="42" xfId="0" applyNumberFormat="1" applyFont="1" applyFill="1" applyBorder="1" applyAlignment="1" applyProtection="1">
      <alignment horizontal="center" vertical="center"/>
      <protection/>
    </xf>
    <xf numFmtId="1" fontId="11" fillId="38" borderId="0" xfId="0" applyNumberFormat="1" applyFont="1" applyFill="1" applyBorder="1" applyAlignment="1" applyProtection="1">
      <alignment horizontal="center" vertical="center"/>
      <protection/>
    </xf>
    <xf numFmtId="0" fontId="11" fillId="38" borderId="0" xfId="0" applyFont="1" applyFill="1" applyAlignment="1" applyProtection="1">
      <alignment vertical="center"/>
      <protection/>
    </xf>
    <xf numFmtId="0" fontId="11" fillId="38" borderId="0" xfId="0" applyFont="1" applyFill="1" applyAlignment="1" applyProtection="1">
      <alignment horizontal="center" vertical="center"/>
      <protection/>
    </xf>
    <xf numFmtId="176" fontId="11" fillId="38" borderId="0" xfId="0" applyNumberFormat="1" applyFont="1" applyFill="1" applyAlignment="1" applyProtection="1">
      <alignment horizontal="center" vertical="center"/>
      <protection/>
    </xf>
    <xf numFmtId="1" fontId="11" fillId="38" borderId="0" xfId="0" applyNumberFormat="1" applyFont="1" applyFill="1" applyAlignment="1" applyProtection="1">
      <alignment vertical="center"/>
      <protection/>
    </xf>
    <xf numFmtId="0" fontId="11" fillId="38" borderId="0" xfId="0" applyFont="1" applyFill="1" applyAlignment="1" applyProtection="1">
      <alignment horizontal="left" vertical="center"/>
      <protection/>
    </xf>
    <xf numFmtId="0" fontId="9" fillId="39" borderId="49" xfId="0" applyFont="1" applyFill="1" applyBorder="1" applyAlignment="1" applyProtection="1">
      <alignment horizontal="center" vertical="center"/>
      <protection/>
    </xf>
    <xf numFmtId="176" fontId="9" fillId="39" borderId="50" xfId="0" applyNumberFormat="1" applyFont="1" applyFill="1" applyBorder="1" applyAlignment="1" applyProtection="1">
      <alignment horizontal="center" vertical="center"/>
      <protection/>
    </xf>
    <xf numFmtId="0" fontId="9" fillId="39" borderId="35" xfId="0" applyFont="1" applyFill="1" applyBorder="1" applyAlignment="1" applyProtection="1">
      <alignment horizontal="left" vertical="center"/>
      <protection/>
    </xf>
    <xf numFmtId="1" fontId="9" fillId="39" borderId="25" xfId="0" applyNumberFormat="1" applyFont="1" applyFill="1" applyBorder="1" applyAlignment="1" applyProtection="1">
      <alignment horizontal="center" vertical="center"/>
      <protection/>
    </xf>
    <xf numFmtId="1" fontId="9" fillId="39" borderId="35" xfId="0" applyNumberFormat="1" applyFont="1" applyFill="1" applyBorder="1" applyAlignment="1" applyProtection="1">
      <alignment horizontal="center" vertical="center"/>
      <protection/>
    </xf>
    <xf numFmtId="0" fontId="9" fillId="39" borderId="50" xfId="0" applyFont="1" applyFill="1" applyBorder="1" applyAlignment="1" applyProtection="1">
      <alignment horizontal="center" vertical="center"/>
      <protection/>
    </xf>
    <xf numFmtId="0" fontId="9" fillId="39" borderId="26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left" vertical="center"/>
      <protection/>
    </xf>
    <xf numFmtId="0" fontId="11" fillId="0" borderId="52" xfId="0" applyFont="1" applyFill="1" applyBorder="1" applyAlignment="1" applyProtection="1">
      <alignment horizontal="left" vertical="center"/>
      <protection/>
    </xf>
    <xf numFmtId="0" fontId="11" fillId="0" borderId="53" xfId="0" applyFont="1" applyFill="1" applyBorder="1" applyAlignment="1" applyProtection="1">
      <alignment horizontal="left" vertical="center"/>
      <protection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52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6" fontId="11" fillId="0" borderId="0" xfId="0" applyNumberFormat="1" applyFont="1" applyFill="1" applyAlignment="1" applyProtection="1">
      <alignment horizontal="center" vertical="center"/>
      <protection/>
    </xf>
    <xf numFmtId="1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7" fillId="0" borderId="54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5" fontId="16" fillId="0" borderId="55" xfId="0" applyNumberFormat="1" applyFont="1" applyFill="1" applyBorder="1" applyAlignment="1" applyProtection="1">
      <alignment horizontal="left" vertical="center"/>
      <protection/>
    </xf>
    <xf numFmtId="0" fontId="17" fillId="0" borderId="56" xfId="0" applyFont="1" applyFill="1" applyBorder="1" applyAlignment="1" applyProtection="1">
      <alignment vertical="center" wrapText="1"/>
      <protection/>
    </xf>
    <xf numFmtId="0" fontId="17" fillId="0" borderId="56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57" xfId="0" applyFont="1" applyFill="1" applyBorder="1" applyAlignment="1" applyProtection="1">
      <alignment horizontal="left" vertical="center" indent="1"/>
      <protection/>
    </xf>
    <xf numFmtId="0" fontId="11" fillId="0" borderId="58" xfId="0" applyFont="1" applyFill="1" applyBorder="1" applyAlignment="1" applyProtection="1">
      <alignment horizontal="left" vertical="center" indent="1"/>
      <protection/>
    </xf>
    <xf numFmtId="0" fontId="11" fillId="0" borderId="59" xfId="0" applyFont="1" applyFill="1" applyBorder="1" applyAlignment="1" applyProtection="1">
      <alignment horizontal="left" vertical="center" indent="1"/>
      <protection/>
    </xf>
    <xf numFmtId="0" fontId="13" fillId="0" borderId="3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16" fillId="0" borderId="55" xfId="0" applyFont="1" applyFill="1" applyBorder="1" applyAlignment="1" applyProtection="1">
      <alignment horizontal="center" vertical="center"/>
      <protection/>
    </xf>
    <xf numFmtId="0" fontId="16" fillId="0" borderId="56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60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8" fillId="39" borderId="37" xfId="0" applyFont="1" applyFill="1" applyBorder="1" applyAlignment="1" applyProtection="1">
      <alignment horizontal="center" vertical="center"/>
      <protection/>
    </xf>
    <xf numFmtId="0" fontId="8" fillId="39" borderId="60" xfId="0" applyFont="1" applyFill="1" applyBorder="1" applyAlignment="1" applyProtection="1">
      <alignment horizontal="center" vertical="center"/>
      <protection/>
    </xf>
    <xf numFmtId="0" fontId="8" fillId="39" borderId="42" xfId="0" applyFont="1" applyFill="1" applyBorder="1" applyAlignment="1" applyProtection="1">
      <alignment horizontal="center" vertical="center"/>
      <protection/>
    </xf>
    <xf numFmtId="0" fontId="8" fillId="39" borderId="64" xfId="0" applyFont="1" applyFill="1" applyBorder="1" applyAlignment="1" applyProtection="1">
      <alignment horizontal="center" vertical="center"/>
      <protection/>
    </xf>
    <xf numFmtId="1" fontId="11" fillId="19" borderId="34" xfId="0" applyNumberFormat="1" applyFont="1" applyFill="1" applyBorder="1" applyAlignment="1" applyProtection="1">
      <alignment horizontal="center" vertical="center"/>
      <protection/>
    </xf>
    <xf numFmtId="1" fontId="11" fillId="19" borderId="54" xfId="0" applyNumberFormat="1" applyFont="1" applyFill="1" applyBorder="1" applyAlignment="1" applyProtection="1">
      <alignment horizontal="center" vertical="center"/>
      <protection/>
    </xf>
    <xf numFmtId="1" fontId="11" fillId="13" borderId="54" xfId="0" applyNumberFormat="1" applyFont="1" applyFill="1" applyBorder="1" applyAlignment="1" applyProtection="1">
      <alignment horizontal="center" vertical="center"/>
      <protection/>
    </xf>
    <xf numFmtId="1" fontId="11" fillId="13" borderId="41" xfId="0" applyNumberFormat="1" applyFont="1" applyFill="1" applyBorder="1" applyAlignment="1" applyProtection="1">
      <alignment horizontal="center" vertical="center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1" fontId="12" fillId="0" borderId="65" xfId="0" applyNumberFormat="1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1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6" fillId="0" borderId="55" xfId="0" applyFont="1" applyFill="1" applyBorder="1" applyAlignment="1" applyProtection="1">
      <alignment horizontal="center" vertical="center" wrapText="1"/>
      <protection/>
    </xf>
    <xf numFmtId="0" fontId="16" fillId="0" borderId="56" xfId="0" applyFont="1" applyFill="1" applyBorder="1" applyAlignment="1" applyProtection="1">
      <alignment horizontal="center" vertical="center" wrapText="1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15" fontId="16" fillId="0" borderId="56" xfId="0" applyNumberFormat="1" applyFont="1" applyFill="1" applyBorder="1" applyAlignment="1" applyProtection="1">
      <alignment horizontal="center" vertical="center" wrapText="1"/>
      <protection/>
    </xf>
    <xf numFmtId="15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84" fillId="36" borderId="66" xfId="0" applyFont="1" applyFill="1" applyBorder="1" applyAlignment="1">
      <alignment vertical="top"/>
    </xf>
    <xf numFmtId="49" fontId="85" fillId="0" borderId="0" xfId="0" applyNumberFormat="1" applyFont="1" applyFill="1" applyBorder="1" applyAlignment="1">
      <alignment vertical="top"/>
    </xf>
    <xf numFmtId="49" fontId="86" fillId="0" borderId="0" xfId="0" applyNumberFormat="1" applyFont="1" applyFill="1" applyBorder="1" applyAlignment="1">
      <alignment vertical="top"/>
    </xf>
    <xf numFmtId="0" fontId="8" fillId="0" borderId="39" xfId="0" applyFont="1" applyFill="1" applyBorder="1" applyAlignment="1" applyProtection="1">
      <alignment horizontal="right" vertical="center" indent="1"/>
      <protection/>
    </xf>
    <xf numFmtId="0" fontId="8" fillId="15" borderId="46" xfId="0" applyFont="1" applyFill="1" applyBorder="1" applyAlignment="1" applyProtection="1">
      <alignment horizontal="right" vertical="center" indent="1"/>
      <protection/>
    </xf>
    <xf numFmtId="0" fontId="8" fillId="15" borderId="47" xfId="0" applyFont="1" applyFill="1" applyBorder="1" applyAlignment="1" applyProtection="1">
      <alignment horizontal="center" vertical="center"/>
      <protection/>
    </xf>
    <xf numFmtId="0" fontId="8" fillId="15" borderId="30" xfId="0" applyFont="1" applyFill="1" applyBorder="1" applyAlignment="1" applyProtection="1">
      <alignment horizontal="center" vertical="center"/>
      <protection/>
    </xf>
    <xf numFmtId="1" fontId="7" fillId="15" borderId="47" xfId="0" applyNumberFormat="1" applyFont="1" applyFill="1" applyBorder="1" applyAlignment="1" applyProtection="1">
      <alignment horizontal="center" vertical="center"/>
      <protection/>
    </xf>
    <xf numFmtId="1" fontId="7" fillId="15" borderId="46" xfId="0" applyNumberFormat="1" applyFont="1" applyFill="1" applyBorder="1" applyAlignment="1" applyProtection="1">
      <alignment horizontal="center" vertical="center"/>
      <protection/>
    </xf>
    <xf numFmtId="0" fontId="7" fillId="15" borderId="42" xfId="0" applyFont="1" applyFill="1" applyBorder="1" applyAlignment="1" applyProtection="1">
      <alignment horizontal="center" vertical="center"/>
      <protection/>
    </xf>
    <xf numFmtId="0" fontId="7" fillId="15" borderId="0" xfId="0" applyFont="1" applyFill="1" applyBorder="1" applyAlignment="1" applyProtection="1">
      <alignment horizontal="center" vertical="center"/>
      <protection/>
    </xf>
    <xf numFmtId="1" fontId="7" fillId="15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indexed="43"/>
        </patternFill>
      </fill>
    </dxf>
    <dxf>
      <fill>
        <patternFill>
          <bgColor theme="4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M55"/>
  <sheetViews>
    <sheetView zoomScalePageLayoutView="0" workbookViewId="0" topLeftCell="A2">
      <selection activeCell="I3" sqref="I3"/>
    </sheetView>
  </sheetViews>
  <sheetFormatPr defaultColWidth="11.421875" defaultRowHeight="12.75"/>
  <cols>
    <col min="1" max="4" width="3.7109375" style="0" customWidth="1"/>
    <col min="5" max="5" width="65.57421875" style="0" customWidth="1"/>
    <col min="6" max="8" width="10.7109375" style="0" customWidth="1"/>
  </cols>
  <sheetData>
    <row r="1" s="9" customFormat="1" ht="13.5" thickBot="1"/>
    <row r="2" spans="1:5" s="9" customFormat="1" ht="20.25">
      <c r="A2" s="242" t="s">
        <v>198</v>
      </c>
      <c r="B2" s="243"/>
      <c r="C2" s="243"/>
      <c r="D2" s="243"/>
      <c r="E2" s="244"/>
    </row>
    <row r="3" spans="1:5" s="9" customFormat="1" ht="21" thickBot="1">
      <c r="A3" s="245" t="s">
        <v>208</v>
      </c>
      <c r="B3" s="246"/>
      <c r="C3" s="246"/>
      <c r="D3" s="246"/>
      <c r="E3" s="247"/>
    </row>
    <row r="4" s="9" customFormat="1" ht="12.75">
      <c r="A4" s="76"/>
    </row>
    <row r="5" s="2" customFormat="1" ht="18">
      <c r="A5" s="79" t="s">
        <v>210</v>
      </c>
    </row>
    <row r="6" s="2" customFormat="1" ht="18">
      <c r="A6" s="79" t="s">
        <v>199</v>
      </c>
    </row>
    <row r="7" s="2" customFormat="1" ht="12.75"/>
    <row r="8" spans="1:11" s="2" customFormat="1" ht="20.25">
      <c r="A8" s="248" t="s">
        <v>16</v>
      </c>
      <c r="B8" s="248"/>
      <c r="C8" s="248"/>
      <c r="D8" s="248"/>
      <c r="E8" s="248"/>
      <c r="G8" s="80" t="s">
        <v>200</v>
      </c>
      <c r="H8" s="80"/>
      <c r="I8" s="80"/>
      <c r="J8" s="80"/>
      <c r="K8" s="80"/>
    </row>
    <row r="9" spans="7:13" s="2" customFormat="1" ht="15">
      <c r="G9" s="77" t="s">
        <v>201</v>
      </c>
      <c r="H9" s="78" t="s">
        <v>202</v>
      </c>
      <c r="I9" s="78" t="s">
        <v>203</v>
      </c>
      <c r="M9" s="81"/>
    </row>
    <row r="10" spans="1:13" s="2" customFormat="1" ht="15">
      <c r="A10" s="81"/>
      <c r="B10" s="81" t="s">
        <v>20</v>
      </c>
      <c r="C10" s="81"/>
      <c r="D10" s="81"/>
      <c r="E10" s="81"/>
      <c r="G10" s="77" t="s">
        <v>204</v>
      </c>
      <c r="H10" s="78" t="s">
        <v>205</v>
      </c>
      <c r="I10" s="78" t="s">
        <v>206</v>
      </c>
      <c r="M10" s="81"/>
    </row>
    <row r="11" spans="1:13" s="2" customFormat="1" ht="15">
      <c r="A11" s="81"/>
      <c r="B11" s="81"/>
      <c r="C11" s="81" t="s">
        <v>207</v>
      </c>
      <c r="D11" s="81"/>
      <c r="E11" s="81"/>
      <c r="G11" s="83" t="s">
        <v>212</v>
      </c>
      <c r="H11" s="81" t="s">
        <v>211</v>
      </c>
      <c r="I11" s="85" t="s">
        <v>209</v>
      </c>
      <c r="M11" s="81"/>
    </row>
    <row r="12" spans="1:13" s="2" customFormat="1" ht="15">
      <c r="A12" s="81"/>
      <c r="B12" s="81"/>
      <c r="C12" s="10" t="s">
        <v>37</v>
      </c>
      <c r="D12" s="81"/>
      <c r="E12" s="81"/>
      <c r="H12" s="81"/>
      <c r="I12" s="81"/>
      <c r="M12" s="81"/>
    </row>
    <row r="13" spans="1:13" s="2" customFormat="1" ht="15">
      <c r="A13" s="81"/>
      <c r="B13" s="81"/>
      <c r="C13" s="10" t="s">
        <v>71</v>
      </c>
      <c r="D13" s="81"/>
      <c r="E13" s="81"/>
      <c r="H13" s="82"/>
      <c r="I13" s="82"/>
      <c r="M13" s="82"/>
    </row>
    <row r="14" spans="1:13" s="2" customFormat="1" ht="15">
      <c r="A14" s="81"/>
      <c r="B14" s="81"/>
      <c r="C14" s="10" t="s">
        <v>72</v>
      </c>
      <c r="D14" s="81"/>
      <c r="E14" s="81"/>
      <c r="G14" s="83"/>
      <c r="H14" s="81"/>
      <c r="I14" s="81"/>
      <c r="L14" s="83"/>
      <c r="M14" s="81"/>
    </row>
    <row r="15" spans="1:13" s="2" customFormat="1" ht="15">
      <c r="A15" s="81"/>
      <c r="B15" s="81"/>
      <c r="C15" s="10" t="s">
        <v>213</v>
      </c>
      <c r="D15" s="81"/>
      <c r="E15" s="81"/>
      <c r="G15" s="83"/>
      <c r="H15" s="81"/>
      <c r="I15" s="81"/>
      <c r="L15" s="83"/>
      <c r="M15" s="81"/>
    </row>
    <row r="16" spans="1:13" s="2" customFormat="1" ht="15">
      <c r="A16" s="81"/>
      <c r="B16" s="81"/>
      <c r="C16" s="10" t="s">
        <v>45</v>
      </c>
      <c r="D16" s="81"/>
      <c r="E16" s="81"/>
      <c r="G16" s="83"/>
      <c r="H16" s="81"/>
      <c r="I16" s="81"/>
      <c r="L16" s="83"/>
      <c r="M16" s="81"/>
    </row>
    <row r="17" spans="3:13" s="2" customFormat="1" ht="15">
      <c r="C17" s="84"/>
      <c r="D17" s="84"/>
      <c r="G17" s="83"/>
      <c r="H17" s="81"/>
      <c r="I17" s="85"/>
      <c r="M17" s="81"/>
    </row>
    <row r="18" ht="18">
      <c r="A18" s="12" t="s">
        <v>229</v>
      </c>
    </row>
    <row r="19" spans="2:3" ht="12.75">
      <c r="B19" t="s">
        <v>21</v>
      </c>
      <c r="C19" s="10" t="s">
        <v>214</v>
      </c>
    </row>
    <row r="20" ht="12.75">
      <c r="D20" t="s">
        <v>14</v>
      </c>
    </row>
    <row r="21" ht="12.75">
      <c r="D21" t="s">
        <v>15</v>
      </c>
    </row>
    <row r="22" ht="12.75">
      <c r="D22" t="s">
        <v>215</v>
      </c>
    </row>
    <row r="23" ht="12.75">
      <c r="D23" t="s">
        <v>216</v>
      </c>
    </row>
    <row r="24" spans="2:3" ht="12.75">
      <c r="B24" s="10" t="s">
        <v>22</v>
      </c>
      <c r="C24" s="10" t="s">
        <v>217</v>
      </c>
    </row>
    <row r="26" ht="18">
      <c r="A26" s="12" t="s">
        <v>46</v>
      </c>
    </row>
    <row r="27" spans="1:3" ht="12.75" customHeight="1">
      <c r="A27" s="12"/>
      <c r="B27" t="s">
        <v>21</v>
      </c>
      <c r="C27" s="10" t="s">
        <v>218</v>
      </c>
    </row>
    <row r="28" spans="1:4" ht="12.75" customHeight="1">
      <c r="A28" s="12"/>
      <c r="D28" s="10" t="s">
        <v>47</v>
      </c>
    </row>
    <row r="29" spans="1:5" ht="12.75" customHeight="1">
      <c r="A29" s="12"/>
      <c r="D29" s="1" t="s">
        <v>3</v>
      </c>
      <c r="E29" s="10"/>
    </row>
    <row r="30" spans="1:5" ht="12.75" customHeight="1">
      <c r="A30" s="12"/>
      <c r="D30" s="10"/>
      <c r="E30" s="13" t="s">
        <v>26</v>
      </c>
    </row>
    <row r="31" spans="1:5" ht="12.75" customHeight="1">
      <c r="A31" s="12"/>
      <c r="D31" s="10"/>
      <c r="E31" s="13" t="s">
        <v>25</v>
      </c>
    </row>
    <row r="33" ht="18">
      <c r="A33" s="12" t="s">
        <v>73</v>
      </c>
    </row>
    <row r="34" spans="1:6" ht="12.75" customHeight="1">
      <c r="A34" s="12"/>
      <c r="B34" s="84" t="s">
        <v>21</v>
      </c>
      <c r="C34" s="84" t="s">
        <v>219</v>
      </c>
      <c r="D34" s="84"/>
      <c r="E34" s="84"/>
      <c r="F34" s="13"/>
    </row>
    <row r="35" spans="1:6" ht="12.75" customHeight="1">
      <c r="A35" s="12"/>
      <c r="B35" s="84"/>
      <c r="C35" s="84"/>
      <c r="D35" s="84" t="s">
        <v>220</v>
      </c>
      <c r="E35" s="84"/>
      <c r="F35" s="13"/>
    </row>
    <row r="36" spans="1:6" ht="12.75" customHeight="1">
      <c r="A36" s="12"/>
      <c r="B36" s="84"/>
      <c r="C36" s="84"/>
      <c r="D36" s="84" t="s">
        <v>221</v>
      </c>
      <c r="E36" s="84"/>
      <c r="F36" s="13"/>
    </row>
    <row r="37" spans="1:6" ht="12.75" customHeight="1">
      <c r="A37" s="12"/>
      <c r="B37" s="84" t="s">
        <v>22</v>
      </c>
      <c r="C37" s="84" t="s">
        <v>222</v>
      </c>
      <c r="E37" s="84"/>
      <c r="F37" s="13"/>
    </row>
    <row r="38" spans="1:6" ht="12.75" customHeight="1">
      <c r="A38" s="12"/>
      <c r="B38" s="84"/>
      <c r="E38" s="84"/>
      <c r="F38" s="13"/>
    </row>
    <row r="39" ht="18">
      <c r="A39" s="12" t="s">
        <v>29</v>
      </c>
    </row>
    <row r="40" spans="1:3" ht="12.75" customHeight="1">
      <c r="A40" s="12"/>
      <c r="B40" t="s">
        <v>21</v>
      </c>
      <c r="C40" s="10" t="s">
        <v>223</v>
      </c>
    </row>
    <row r="41" spans="1:4" ht="12.75" customHeight="1">
      <c r="A41" s="12"/>
      <c r="C41" s="10"/>
      <c r="D41" t="s">
        <v>31</v>
      </c>
    </row>
    <row r="42" spans="1:5" ht="12.75" customHeight="1">
      <c r="A42" s="12"/>
      <c r="C42" s="10"/>
      <c r="E42" s="10" t="s">
        <v>226</v>
      </c>
    </row>
    <row r="43" spans="1:5" ht="12.75" customHeight="1">
      <c r="A43" s="12"/>
      <c r="C43" s="10"/>
      <c r="E43" s="10" t="s">
        <v>225</v>
      </c>
    </row>
    <row r="44" spans="1:4" ht="12.75" customHeight="1">
      <c r="A44" s="12"/>
      <c r="C44" s="10"/>
      <c r="D44" s="10" t="s">
        <v>224</v>
      </c>
    </row>
    <row r="45" spans="1:3" ht="12.75" customHeight="1">
      <c r="A45" s="12"/>
      <c r="C45" s="10"/>
    </row>
    <row r="46" spans="1:4" ht="12.75" customHeight="1">
      <c r="A46" s="12"/>
      <c r="D46" s="10" t="s">
        <v>227</v>
      </c>
    </row>
    <row r="47" spans="1:5" ht="12.75" customHeight="1">
      <c r="A47" s="12"/>
      <c r="D47" s="10"/>
      <c r="E47" s="10" t="s">
        <v>74</v>
      </c>
    </row>
    <row r="48" spans="1:6" ht="12.75" customHeight="1">
      <c r="A48" s="12"/>
      <c r="D48" s="10"/>
      <c r="E48" s="10" t="s">
        <v>30</v>
      </c>
      <c r="F48" s="10"/>
    </row>
    <row r="50" ht="18">
      <c r="A50" s="12" t="s">
        <v>23</v>
      </c>
    </row>
    <row r="51" spans="2:3" ht="12.75">
      <c r="B51" t="s">
        <v>21</v>
      </c>
      <c r="C51" s="10" t="s">
        <v>24</v>
      </c>
    </row>
    <row r="52" ht="12.75">
      <c r="D52" s="10" t="s">
        <v>75</v>
      </c>
    </row>
    <row r="53" ht="12.75">
      <c r="D53" s="11" t="s">
        <v>228</v>
      </c>
    </row>
    <row r="54" ht="12.75">
      <c r="D54" s="11"/>
    </row>
    <row r="55" ht="12.75">
      <c r="D55" s="11"/>
    </row>
  </sheetData>
  <sheetProtection/>
  <mergeCells count="3">
    <mergeCell ref="A2:E2"/>
    <mergeCell ref="A3:E3"/>
    <mergeCell ref="A8:E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F24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4.00390625" style="4" customWidth="1"/>
    <col min="2" max="2" width="8.57421875" style="4" customWidth="1"/>
    <col min="3" max="3" width="31.00390625" style="4" customWidth="1"/>
    <col min="4" max="4" width="5.140625" style="4" customWidth="1"/>
    <col min="5" max="5" width="11.421875" style="4" customWidth="1"/>
    <col min="6" max="6" width="11.421875" style="4" hidden="1" customWidth="1"/>
    <col min="7" max="16384" width="11.421875" style="4" customWidth="1"/>
  </cols>
  <sheetData>
    <row r="1" spans="1:6" ht="12.75">
      <c r="A1" s="4" t="s">
        <v>12</v>
      </c>
      <c r="C1" s="7" t="s">
        <v>49</v>
      </c>
      <c r="F1" s="19" t="s">
        <v>51</v>
      </c>
    </row>
    <row r="2" spans="3:6" ht="12.75">
      <c r="C2" s="6"/>
      <c r="F2" s="19" t="s">
        <v>52</v>
      </c>
    </row>
    <row r="3" spans="1:3" ht="12.75">
      <c r="A3" s="4" t="s">
        <v>13</v>
      </c>
      <c r="C3" s="7">
        <v>2015</v>
      </c>
    </row>
    <row r="4" spans="1:3" ht="12.75">
      <c r="A4" s="4" t="s">
        <v>197</v>
      </c>
      <c r="C4" s="6"/>
    </row>
    <row r="5" spans="2:3" ht="12.75">
      <c r="B5" s="4" t="s">
        <v>4</v>
      </c>
      <c r="C5" s="7" t="s">
        <v>233</v>
      </c>
    </row>
    <row r="6" spans="2:3" ht="12.75">
      <c r="B6" s="4" t="s">
        <v>5</v>
      </c>
      <c r="C6" s="8">
        <v>42118</v>
      </c>
    </row>
    <row r="7" spans="1:2" ht="12.75">
      <c r="A7" s="3"/>
      <c r="B7" s="5"/>
    </row>
    <row r="8" spans="1:3" ht="12.75">
      <c r="A8" s="4" t="s">
        <v>50</v>
      </c>
      <c r="C8" s="7" t="s">
        <v>51</v>
      </c>
    </row>
    <row r="9" spans="1:2" ht="12.75">
      <c r="A9" s="3"/>
      <c r="B9" s="5"/>
    </row>
    <row r="10" spans="1:2" ht="12.75">
      <c r="A10" s="3"/>
      <c r="B10" s="5"/>
    </row>
    <row r="11" spans="1:2" ht="12.75">
      <c r="A11" s="3"/>
      <c r="B11" s="5"/>
    </row>
    <row r="12" spans="1:2" ht="12.75">
      <c r="A12" s="3"/>
      <c r="B12" s="5"/>
    </row>
    <row r="13" spans="1:2" ht="12.75">
      <c r="A13" s="3"/>
      <c r="B13" s="5"/>
    </row>
    <row r="14" spans="1:2" ht="12.75">
      <c r="A14" s="3"/>
      <c r="B14" s="5"/>
    </row>
    <row r="15" spans="1:2" ht="12.75">
      <c r="A15" s="5"/>
      <c r="B15" s="5"/>
    </row>
    <row r="16" spans="1:2" ht="12.75">
      <c r="A16" s="5"/>
      <c r="B16" s="5"/>
    </row>
    <row r="17" spans="1:2" ht="12.75">
      <c r="A17" s="5"/>
      <c r="B17" s="5"/>
    </row>
    <row r="18" spans="1:2" ht="12.75">
      <c r="A18" s="5"/>
      <c r="B18" s="5"/>
    </row>
    <row r="19" spans="1:2" ht="12.75">
      <c r="A19" s="5"/>
      <c r="B19" s="5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</sheetData>
  <sheetProtection sheet="1" objects="1" scenarios="1"/>
  <dataValidations count="1">
    <dataValidation type="list" allowBlank="1" showInputMessage="1" showErrorMessage="1" sqref="C8">
      <formula1>"Stableford,Strokeplay"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O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10.421875" style="101" hidden="1" customWidth="1"/>
    <col min="2" max="2" width="55.140625" style="86" customWidth="1"/>
    <col min="3" max="3" width="4.421875" style="91" customWidth="1"/>
    <col min="4" max="16384" width="11.421875" style="91" customWidth="1"/>
  </cols>
  <sheetData>
    <row r="1" spans="1:15" s="96" customFormat="1" ht="19.5" customHeight="1" thickTop="1">
      <c r="A1" s="102"/>
      <c r="B1" s="152" t="s">
        <v>231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96" customFormat="1" ht="15">
      <c r="A2" s="103"/>
      <c r="B2" s="15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96" customFormat="1" ht="15">
      <c r="A3" s="104"/>
      <c r="B3" s="15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2" ht="13.5" customHeight="1" thickBot="1">
      <c r="A4" s="105"/>
      <c r="B4" s="97"/>
    </row>
    <row r="5" spans="1:2" s="89" customFormat="1" ht="23.25" thickBot="1">
      <c r="A5" s="88"/>
      <c r="B5" s="92" t="s">
        <v>6</v>
      </c>
    </row>
    <row r="6" spans="1:2" s="87" customFormat="1" ht="12" thickBot="1">
      <c r="A6" s="98"/>
      <c r="B6" s="93"/>
    </row>
    <row r="7" spans="1:2" s="90" customFormat="1" ht="16.5" thickBot="1">
      <c r="A7" s="99" t="s">
        <v>87</v>
      </c>
      <c r="B7" s="94" t="s">
        <v>33</v>
      </c>
    </row>
    <row r="8" spans="1:2" s="86" customFormat="1" ht="13.5" customHeight="1">
      <c r="A8" s="100">
        <v>24</v>
      </c>
      <c r="B8" s="106" t="s">
        <v>263</v>
      </c>
    </row>
    <row r="9" spans="1:2" s="86" customFormat="1" ht="13.5" customHeight="1">
      <c r="A9" s="100">
        <v>12</v>
      </c>
      <c r="B9" s="107" t="s">
        <v>244</v>
      </c>
    </row>
    <row r="10" spans="1:2" s="86" customFormat="1" ht="13.5" customHeight="1">
      <c r="A10" s="100">
        <v>17</v>
      </c>
      <c r="B10" s="107" t="s">
        <v>245</v>
      </c>
    </row>
    <row r="11" spans="1:2" s="86" customFormat="1" ht="13.5" customHeight="1">
      <c r="A11" s="100">
        <v>14</v>
      </c>
      <c r="B11" s="107" t="s">
        <v>270</v>
      </c>
    </row>
    <row r="12" spans="1:2" s="86" customFormat="1" ht="13.5" customHeight="1">
      <c r="A12" s="100">
        <v>29</v>
      </c>
      <c r="B12" s="107" t="s">
        <v>271</v>
      </c>
    </row>
    <row r="13" spans="1:2" s="86" customFormat="1" ht="13.5" customHeight="1">
      <c r="A13" s="100">
        <v>2</v>
      </c>
      <c r="B13" s="107" t="s">
        <v>76</v>
      </c>
    </row>
    <row r="14" spans="1:2" s="86" customFormat="1" ht="13.5" customHeight="1">
      <c r="A14" s="100">
        <v>3</v>
      </c>
      <c r="B14" s="107" t="s">
        <v>77</v>
      </c>
    </row>
    <row r="15" spans="1:2" s="86" customFormat="1" ht="13.5" customHeight="1">
      <c r="A15" s="100">
        <v>4</v>
      </c>
      <c r="B15" s="107" t="s">
        <v>78</v>
      </c>
    </row>
    <row r="16" spans="1:2" s="86" customFormat="1" ht="13.5" customHeight="1">
      <c r="A16" s="100">
        <v>27</v>
      </c>
      <c r="B16" s="107" t="s">
        <v>241</v>
      </c>
    </row>
    <row r="17" spans="1:2" s="86" customFormat="1" ht="13.5" customHeight="1">
      <c r="A17" s="100">
        <v>28</v>
      </c>
      <c r="B17" s="107" t="s">
        <v>240</v>
      </c>
    </row>
    <row r="18" spans="1:2" s="86" customFormat="1" ht="13.5" customHeight="1">
      <c r="A18" s="100">
        <v>10</v>
      </c>
      <c r="B18" s="107" t="s">
        <v>280</v>
      </c>
    </row>
    <row r="19" spans="1:2" s="86" customFormat="1" ht="13.5" customHeight="1">
      <c r="A19" s="100">
        <v>16</v>
      </c>
      <c r="B19" s="107" t="s">
        <v>79</v>
      </c>
    </row>
    <row r="20" spans="1:2" s="86" customFormat="1" ht="13.5" customHeight="1">
      <c r="A20" s="100">
        <v>7</v>
      </c>
      <c r="B20" s="107" t="s">
        <v>81</v>
      </c>
    </row>
    <row r="21" spans="1:2" s="86" customFormat="1" ht="13.5" customHeight="1">
      <c r="A21" s="100">
        <v>6</v>
      </c>
      <c r="B21" s="107" t="s">
        <v>257</v>
      </c>
    </row>
    <row r="22" spans="1:2" s="86" customFormat="1" ht="13.5" customHeight="1">
      <c r="A22" s="100">
        <v>8</v>
      </c>
      <c r="B22" s="107" t="s">
        <v>254</v>
      </c>
    </row>
    <row r="23" spans="1:2" s="86" customFormat="1" ht="13.5" customHeight="1">
      <c r="A23" s="100">
        <v>11</v>
      </c>
      <c r="B23" s="107" t="s">
        <v>293</v>
      </c>
    </row>
    <row r="24" spans="1:2" s="86" customFormat="1" ht="13.5" customHeight="1">
      <c r="A24" s="100">
        <v>19</v>
      </c>
      <c r="B24" s="107" t="s">
        <v>324</v>
      </c>
    </row>
    <row r="25" spans="1:2" s="86" customFormat="1" ht="13.5" customHeight="1">
      <c r="A25" s="100">
        <v>5</v>
      </c>
      <c r="B25" s="107" t="s">
        <v>235</v>
      </c>
    </row>
    <row r="26" spans="1:2" s="86" customFormat="1" ht="13.5" customHeight="1">
      <c r="A26" s="100">
        <v>25</v>
      </c>
      <c r="B26" s="107" t="s">
        <v>236</v>
      </c>
    </row>
    <row r="27" spans="1:2" s="86" customFormat="1" ht="13.5" customHeight="1">
      <c r="A27" s="100">
        <v>26</v>
      </c>
      <c r="B27" s="107" t="s">
        <v>237</v>
      </c>
    </row>
    <row r="28" spans="1:2" s="86" customFormat="1" ht="13.5" customHeight="1">
      <c r="A28" s="100">
        <v>18</v>
      </c>
      <c r="B28" s="107" t="s">
        <v>82</v>
      </c>
    </row>
    <row r="29" spans="1:2" s="86" customFormat="1" ht="13.5" customHeight="1">
      <c r="A29" s="100">
        <v>15</v>
      </c>
      <c r="B29" s="107" t="s">
        <v>83</v>
      </c>
    </row>
    <row r="30" spans="1:2" s="86" customFormat="1" ht="13.5" customHeight="1">
      <c r="A30" s="100">
        <v>21</v>
      </c>
      <c r="B30" s="107" t="s">
        <v>84</v>
      </c>
    </row>
    <row r="31" spans="1:2" s="86" customFormat="1" ht="13.5" customHeight="1">
      <c r="A31" s="100">
        <v>22</v>
      </c>
      <c r="B31" s="107" t="s">
        <v>85</v>
      </c>
    </row>
    <row r="32" spans="1:2" s="86" customFormat="1" ht="13.5" customHeight="1">
      <c r="A32" s="100">
        <v>30</v>
      </c>
      <c r="B32" s="107" t="s">
        <v>86</v>
      </c>
    </row>
    <row r="33" spans="1:2" s="86" customFormat="1" ht="13.5" customHeight="1">
      <c r="A33" s="100">
        <v>23</v>
      </c>
      <c r="B33" s="107" t="s">
        <v>329</v>
      </c>
    </row>
    <row r="34" spans="1:2" s="86" customFormat="1" ht="13.5" customHeight="1">
      <c r="A34" s="100">
        <v>13</v>
      </c>
      <c r="B34" s="107" t="s">
        <v>328</v>
      </c>
    </row>
    <row r="35" spans="1:2" s="86" customFormat="1" ht="13.5" customHeight="1">
      <c r="A35" s="100">
        <v>20</v>
      </c>
      <c r="B35" s="107" t="s">
        <v>327</v>
      </c>
    </row>
    <row r="36" spans="1:2" s="86" customFormat="1" ht="13.5" customHeight="1">
      <c r="A36" s="100">
        <v>1</v>
      </c>
      <c r="B36" s="107" t="s">
        <v>325</v>
      </c>
    </row>
    <row r="37" spans="1:2" s="86" customFormat="1" ht="13.5" customHeight="1">
      <c r="A37" s="100">
        <v>9</v>
      </c>
      <c r="B37" s="107" t="s">
        <v>326</v>
      </c>
    </row>
    <row r="38" spans="1:2" s="86" customFormat="1" ht="13.5" customHeight="1">
      <c r="A38" s="100">
        <v>31</v>
      </c>
      <c r="B38" s="107" t="s">
        <v>53</v>
      </c>
    </row>
    <row r="39" spans="1:2" s="86" customFormat="1" ht="13.5" customHeight="1">
      <c r="A39" s="100">
        <v>32</v>
      </c>
      <c r="B39" s="107" t="s">
        <v>54</v>
      </c>
    </row>
    <row r="40" spans="1:2" s="86" customFormat="1" ht="13.5" customHeight="1">
      <c r="A40" s="100">
        <v>33</v>
      </c>
      <c r="B40" s="107" t="s">
        <v>55</v>
      </c>
    </row>
    <row r="41" spans="1:2" s="86" customFormat="1" ht="13.5" customHeight="1">
      <c r="A41" s="100">
        <v>34</v>
      </c>
      <c r="B41" s="107" t="s">
        <v>56</v>
      </c>
    </row>
    <row r="42" spans="1:2" s="86" customFormat="1" ht="13.5" customHeight="1">
      <c r="A42" s="100">
        <v>35</v>
      </c>
      <c r="B42" s="107" t="s">
        <v>57</v>
      </c>
    </row>
    <row r="43" spans="1:2" s="86" customFormat="1" ht="13.5" customHeight="1">
      <c r="A43" s="100">
        <v>36</v>
      </c>
      <c r="B43" s="108" t="s">
        <v>58</v>
      </c>
    </row>
    <row r="44" spans="1:2" s="86" customFormat="1" ht="13.5" customHeight="1">
      <c r="A44" s="100">
        <v>37</v>
      </c>
      <c r="B44" s="107" t="s">
        <v>59</v>
      </c>
    </row>
    <row r="45" spans="1:2" s="86" customFormat="1" ht="13.5" customHeight="1">
      <c r="A45" s="100">
        <v>38</v>
      </c>
      <c r="B45" s="107" t="s">
        <v>60</v>
      </c>
    </row>
    <row r="46" spans="1:2" s="86" customFormat="1" ht="13.5" customHeight="1">
      <c r="A46" s="100">
        <v>39</v>
      </c>
      <c r="B46" s="107" t="s">
        <v>61</v>
      </c>
    </row>
    <row r="47" spans="1:2" s="86" customFormat="1" ht="13.5" customHeight="1">
      <c r="A47" s="100">
        <v>40</v>
      </c>
      <c r="B47" s="107" t="s">
        <v>62</v>
      </c>
    </row>
    <row r="48" spans="1:2" s="86" customFormat="1" ht="13.5" customHeight="1">
      <c r="A48" s="100">
        <v>41</v>
      </c>
      <c r="B48" s="107" t="s">
        <v>63</v>
      </c>
    </row>
    <row r="49" spans="1:2" s="86" customFormat="1" ht="13.5" customHeight="1">
      <c r="A49" s="100">
        <v>42</v>
      </c>
      <c r="B49" s="107" t="s">
        <v>64</v>
      </c>
    </row>
    <row r="50" spans="1:2" s="86" customFormat="1" ht="13.5" customHeight="1">
      <c r="A50" s="100">
        <v>43</v>
      </c>
      <c r="B50" s="107" t="s">
        <v>65</v>
      </c>
    </row>
    <row r="51" spans="1:2" s="86" customFormat="1" ht="13.5" customHeight="1">
      <c r="A51" s="100">
        <v>44</v>
      </c>
      <c r="B51" s="107" t="s">
        <v>66</v>
      </c>
    </row>
    <row r="52" spans="1:2" s="86" customFormat="1" ht="13.5" customHeight="1">
      <c r="A52" s="100">
        <v>45</v>
      </c>
      <c r="B52" s="107" t="s">
        <v>67</v>
      </c>
    </row>
    <row r="53" spans="1:2" s="86" customFormat="1" ht="13.5" customHeight="1">
      <c r="A53" s="100">
        <v>46</v>
      </c>
      <c r="B53" s="107" t="s">
        <v>68</v>
      </c>
    </row>
    <row r="54" spans="1:2" s="86" customFormat="1" ht="13.5" customHeight="1">
      <c r="A54" s="100">
        <v>47</v>
      </c>
      <c r="B54" s="107" t="s">
        <v>69</v>
      </c>
    </row>
    <row r="55" spans="1:2" s="86" customFormat="1" ht="13.5" customHeight="1" thickBot="1">
      <c r="A55" s="100">
        <v>48</v>
      </c>
      <c r="B55" s="109" t="s">
        <v>70</v>
      </c>
    </row>
    <row r="56" ht="6.75" customHeight="1">
      <c r="B56" s="110"/>
    </row>
    <row r="57" ht="18" customHeight="1"/>
    <row r="58" ht="18" customHeight="1"/>
    <row r="59" ht="18" customHeight="1"/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AJ272"/>
  <sheetViews>
    <sheetView zoomScalePageLayoutView="0" workbookViewId="0" topLeftCell="B1">
      <pane ySplit="7" topLeftCell="A84" activePane="bottomLeft" state="frozen"/>
      <selection pane="topLeft" activeCell="A1" sqref="A1"/>
      <selection pane="bottomLeft" activeCell="F3" sqref="F3"/>
    </sheetView>
  </sheetViews>
  <sheetFormatPr defaultColWidth="11.421875" defaultRowHeight="12.75"/>
  <cols>
    <col min="1" max="1" width="7.28125" style="111" hidden="1" customWidth="1"/>
    <col min="2" max="2" width="38.421875" style="111" customWidth="1"/>
    <col min="3" max="3" width="9.421875" style="111" customWidth="1"/>
    <col min="4" max="4" width="38.7109375" style="111" customWidth="1"/>
    <col min="5" max="5" width="4.57421875" style="112" hidden="1" customWidth="1"/>
    <col min="6" max="10" width="11.421875" style="111" customWidth="1"/>
    <col min="11" max="16384" width="11.421875" style="111" customWidth="1"/>
  </cols>
  <sheetData>
    <row r="1" spans="1:36" s="145" customFormat="1" ht="69.75" customHeight="1">
      <c r="A1" s="126"/>
      <c r="B1" s="252" t="s">
        <v>230</v>
      </c>
      <c r="C1" s="252"/>
      <c r="D1" s="252"/>
      <c r="E1" s="138"/>
      <c r="F1" s="138"/>
      <c r="G1" s="139"/>
      <c r="H1" s="138"/>
      <c r="I1" s="138"/>
      <c r="J1" s="138"/>
      <c r="K1" s="138"/>
      <c r="L1" s="138"/>
      <c r="M1" s="138"/>
      <c r="N1" s="138"/>
      <c r="O1" s="140"/>
      <c r="P1" s="140"/>
      <c r="Q1" s="138"/>
      <c r="R1" s="138"/>
      <c r="S1" s="141"/>
      <c r="T1" s="142"/>
      <c r="U1" s="142"/>
      <c r="V1" s="142"/>
      <c r="W1" s="142"/>
      <c r="X1" s="142"/>
      <c r="Y1" s="143"/>
      <c r="Z1" s="143"/>
      <c r="AA1" s="143"/>
      <c r="AB1" s="144"/>
      <c r="AC1" s="144"/>
      <c r="AD1" s="144"/>
      <c r="AE1" s="144"/>
      <c r="AF1" s="144"/>
      <c r="AG1" s="144"/>
      <c r="AH1" s="144"/>
      <c r="AI1" s="144"/>
      <c r="AJ1" s="144"/>
    </row>
    <row r="2" spans="1:36" s="145" customFormat="1" ht="21" customHeight="1">
      <c r="A2" s="126"/>
      <c r="B2" s="143"/>
      <c r="C2" s="143"/>
      <c r="D2" s="143"/>
      <c r="E2" s="138"/>
      <c r="F2" s="138"/>
      <c r="G2" s="139"/>
      <c r="H2" s="138"/>
      <c r="I2" s="138"/>
      <c r="J2" s="138"/>
      <c r="K2" s="138"/>
      <c r="L2" s="138"/>
      <c r="M2" s="138"/>
      <c r="N2" s="138"/>
      <c r="O2" s="140"/>
      <c r="P2" s="140"/>
      <c r="Q2" s="138"/>
      <c r="R2" s="138"/>
      <c r="S2" s="146"/>
      <c r="T2" s="147"/>
      <c r="U2" s="147"/>
      <c r="V2" s="147"/>
      <c r="W2" s="147"/>
      <c r="X2" s="147"/>
      <c r="Y2" s="147"/>
      <c r="Z2" s="147"/>
      <c r="AA2" s="147"/>
      <c r="AB2" s="144"/>
      <c r="AC2" s="144"/>
      <c r="AD2" s="144"/>
      <c r="AE2" s="144"/>
      <c r="AF2" s="144"/>
      <c r="AG2" s="144"/>
      <c r="AH2" s="144"/>
      <c r="AI2" s="144"/>
      <c r="AJ2" s="144"/>
    </row>
    <row r="3" spans="1:36" s="145" customFormat="1" ht="13.5" customHeight="1">
      <c r="A3" s="126"/>
      <c r="B3" s="151"/>
      <c r="C3" s="151"/>
      <c r="D3" s="151"/>
      <c r="E3" s="148"/>
      <c r="F3" s="148"/>
      <c r="G3" s="149"/>
      <c r="H3" s="148"/>
      <c r="I3" s="148"/>
      <c r="J3" s="148"/>
      <c r="K3" s="148"/>
      <c r="L3" s="148"/>
      <c r="M3" s="148"/>
      <c r="N3" s="148"/>
      <c r="O3" s="150"/>
      <c r="P3" s="150"/>
      <c r="Q3" s="148"/>
      <c r="R3" s="148"/>
      <c r="S3" s="86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</row>
    <row r="4" spans="1:5" s="87" customFormat="1" ht="12" thickBot="1">
      <c r="A4" s="93"/>
      <c r="B4" s="93"/>
      <c r="C4" s="93"/>
      <c r="D4" s="93"/>
      <c r="E4" s="113"/>
    </row>
    <row r="5" spans="1:5" s="89" customFormat="1" ht="23.25" thickBot="1">
      <c r="A5" s="137"/>
      <c r="B5" s="249" t="s">
        <v>88</v>
      </c>
      <c r="C5" s="250"/>
      <c r="D5" s="251"/>
      <c r="E5" s="114"/>
    </row>
    <row r="6" spans="1:5" s="87" customFormat="1" ht="12" thickBot="1">
      <c r="A6" s="93"/>
      <c r="B6" s="136"/>
      <c r="C6" s="136"/>
      <c r="D6" s="136"/>
      <c r="E6" s="113"/>
    </row>
    <row r="7" spans="1:4" ht="15.75" thickBot="1">
      <c r="A7" s="133" t="s">
        <v>7</v>
      </c>
      <c r="B7" s="134" t="s">
        <v>18</v>
      </c>
      <c r="C7" s="134" t="s">
        <v>40</v>
      </c>
      <c r="D7" s="135" t="s">
        <v>27</v>
      </c>
    </row>
    <row r="8" spans="1:6" ht="15">
      <c r="A8" s="115">
        <v>24</v>
      </c>
      <c r="B8" s="116" t="str">
        <f aca="true" t="shared" si="0" ref="B8:B39">INDEX(Equipe_Nom,MATCH($A8,Equipe_Numero,0),1)</f>
        <v>CHAMBERY 1</v>
      </c>
      <c r="C8" s="117" t="s">
        <v>17</v>
      </c>
      <c r="D8" s="118" t="s">
        <v>262</v>
      </c>
      <c r="E8" s="112">
        <v>1</v>
      </c>
      <c r="F8" s="119"/>
    </row>
    <row r="9" spans="1:6" ht="15">
      <c r="A9" s="115">
        <v>24</v>
      </c>
      <c r="B9" s="116" t="str">
        <f t="shared" si="0"/>
        <v>CHAMBERY 1</v>
      </c>
      <c r="C9" s="115" t="s">
        <v>17</v>
      </c>
      <c r="D9" s="121" t="s">
        <v>261</v>
      </c>
      <c r="E9" s="112">
        <v>1</v>
      </c>
      <c r="F9" s="119"/>
    </row>
    <row r="10" spans="1:6" ht="15">
      <c r="A10" s="115">
        <v>24</v>
      </c>
      <c r="B10" s="116" t="str">
        <f t="shared" si="0"/>
        <v>CHAMBERY 1</v>
      </c>
      <c r="C10" s="115" t="s">
        <v>35</v>
      </c>
      <c r="D10" s="121" t="s">
        <v>305</v>
      </c>
      <c r="E10" s="112">
        <v>2</v>
      </c>
      <c r="F10" s="119"/>
    </row>
    <row r="11" spans="1:6" ht="15">
      <c r="A11" s="115">
        <v>24</v>
      </c>
      <c r="B11" s="116" t="str">
        <f t="shared" si="0"/>
        <v>CHAMBERY 1</v>
      </c>
      <c r="C11" s="115" t="s">
        <v>35</v>
      </c>
      <c r="D11" s="121" t="s">
        <v>304</v>
      </c>
      <c r="E11" s="112">
        <v>2</v>
      </c>
      <c r="F11" s="119"/>
    </row>
    <row r="12" spans="1:6" ht="15">
      <c r="A12" s="115">
        <v>12</v>
      </c>
      <c r="B12" s="116" t="str">
        <f t="shared" si="0"/>
        <v>GARD 1</v>
      </c>
      <c r="C12" s="115" t="s">
        <v>17</v>
      </c>
      <c r="D12" s="121" t="s">
        <v>246</v>
      </c>
      <c r="E12" s="112">
        <v>1</v>
      </c>
      <c r="F12" s="119"/>
    </row>
    <row r="13" spans="1:6" ht="15">
      <c r="A13" s="115">
        <v>12</v>
      </c>
      <c r="B13" s="116" t="str">
        <f t="shared" si="0"/>
        <v>GARD 1</v>
      </c>
      <c r="C13" s="115" t="s">
        <v>17</v>
      </c>
      <c r="D13" s="121" t="s">
        <v>247</v>
      </c>
      <c r="E13" s="112">
        <v>1</v>
      </c>
      <c r="F13" s="119"/>
    </row>
    <row r="14" spans="1:6" ht="15">
      <c r="A14" s="115">
        <v>12</v>
      </c>
      <c r="B14" s="116" t="str">
        <f t="shared" si="0"/>
        <v>GARD 1</v>
      </c>
      <c r="C14" s="115" t="s">
        <v>35</v>
      </c>
      <c r="D14" s="121" t="s">
        <v>264</v>
      </c>
      <c r="E14" s="112">
        <v>2</v>
      </c>
      <c r="F14" s="119"/>
    </row>
    <row r="15" spans="1:6" ht="15">
      <c r="A15" s="115">
        <v>12</v>
      </c>
      <c r="B15" s="116" t="str">
        <f t="shared" si="0"/>
        <v>GARD 1</v>
      </c>
      <c r="C15" s="115" t="s">
        <v>35</v>
      </c>
      <c r="D15" s="121" t="s">
        <v>265</v>
      </c>
      <c r="E15" s="112">
        <v>2</v>
      </c>
      <c r="F15" s="119"/>
    </row>
    <row r="16" spans="1:6" ht="15">
      <c r="A16" s="115">
        <v>17</v>
      </c>
      <c r="B16" s="116" t="str">
        <f t="shared" si="0"/>
        <v>GARD 2</v>
      </c>
      <c r="C16" s="115" t="s">
        <v>17</v>
      </c>
      <c r="D16" s="122" t="s">
        <v>340</v>
      </c>
      <c r="E16" s="112">
        <v>1</v>
      </c>
      <c r="F16" s="119"/>
    </row>
    <row r="17" spans="1:6" ht="15">
      <c r="A17" s="115">
        <v>17</v>
      </c>
      <c r="B17" s="116" t="str">
        <f t="shared" si="0"/>
        <v>GARD 2</v>
      </c>
      <c r="C17" s="115" t="s">
        <v>17</v>
      </c>
      <c r="D17" s="122" t="s">
        <v>308</v>
      </c>
      <c r="E17" s="112">
        <v>1</v>
      </c>
      <c r="F17" s="119"/>
    </row>
    <row r="18" spans="1:6" ht="15">
      <c r="A18" s="115">
        <v>17</v>
      </c>
      <c r="B18" s="116" t="str">
        <f t="shared" si="0"/>
        <v>GARD 2</v>
      </c>
      <c r="C18" s="115" t="s">
        <v>35</v>
      </c>
      <c r="D18" s="122" t="s">
        <v>288</v>
      </c>
      <c r="E18" s="112">
        <v>2</v>
      </c>
      <c r="F18" s="119"/>
    </row>
    <row r="19" spans="1:6" ht="15">
      <c r="A19" s="115">
        <v>17</v>
      </c>
      <c r="B19" s="116" t="str">
        <f t="shared" si="0"/>
        <v>GARD 2</v>
      </c>
      <c r="C19" s="115" t="s">
        <v>35</v>
      </c>
      <c r="D19" s="122" t="s">
        <v>287</v>
      </c>
      <c r="E19" s="112">
        <v>2</v>
      </c>
      <c r="F19" s="119"/>
    </row>
    <row r="20" spans="1:6" ht="15">
      <c r="A20" s="115">
        <v>14</v>
      </c>
      <c r="B20" s="116" t="str">
        <f t="shared" si="0"/>
        <v>GARD 3</v>
      </c>
      <c r="C20" s="115" t="s">
        <v>17</v>
      </c>
      <c r="D20" s="123" t="s">
        <v>290</v>
      </c>
      <c r="E20" s="112">
        <v>1</v>
      </c>
      <c r="F20" s="119"/>
    </row>
    <row r="21" spans="1:6" ht="15">
      <c r="A21" s="115">
        <v>14</v>
      </c>
      <c r="B21" s="116" t="str">
        <f t="shared" si="0"/>
        <v>GARD 3</v>
      </c>
      <c r="C21" s="115" t="s">
        <v>17</v>
      </c>
      <c r="D21" s="122" t="s">
        <v>289</v>
      </c>
      <c r="E21" s="112">
        <v>1</v>
      </c>
      <c r="F21" s="119"/>
    </row>
    <row r="22" spans="1:6" ht="15">
      <c r="A22" s="115">
        <v>14</v>
      </c>
      <c r="B22" s="116" t="str">
        <f t="shared" si="0"/>
        <v>GARD 3</v>
      </c>
      <c r="C22" s="115" t="s">
        <v>35</v>
      </c>
      <c r="D22" s="121" t="s">
        <v>301</v>
      </c>
      <c r="E22" s="112">
        <v>2</v>
      </c>
      <c r="F22" s="119"/>
    </row>
    <row r="23" spans="1:5" ht="15">
      <c r="A23" s="115">
        <v>14</v>
      </c>
      <c r="B23" s="116" t="str">
        <f t="shared" si="0"/>
        <v>GARD 3</v>
      </c>
      <c r="C23" s="115" t="s">
        <v>35</v>
      </c>
      <c r="D23" s="121" t="s">
        <v>300</v>
      </c>
      <c r="E23" s="112">
        <v>2</v>
      </c>
    </row>
    <row r="24" spans="1:5" ht="15">
      <c r="A24" s="115">
        <v>29</v>
      </c>
      <c r="B24" s="116" t="str">
        <f t="shared" si="0"/>
        <v>GARD 4</v>
      </c>
      <c r="C24" s="115" t="s">
        <v>17</v>
      </c>
      <c r="D24" s="121" t="s">
        <v>272</v>
      </c>
      <c r="E24" s="112">
        <v>1</v>
      </c>
    </row>
    <row r="25" spans="1:5" ht="15">
      <c r="A25" s="115">
        <v>29</v>
      </c>
      <c r="B25" s="116" t="str">
        <f t="shared" si="0"/>
        <v>GARD 4</v>
      </c>
      <c r="C25" s="115" t="s">
        <v>17</v>
      </c>
      <c r="D25" s="121" t="s">
        <v>273</v>
      </c>
      <c r="E25" s="112">
        <v>1</v>
      </c>
    </row>
    <row r="26" spans="1:11" ht="15">
      <c r="A26" s="115">
        <v>29</v>
      </c>
      <c r="B26" s="116" t="str">
        <f t="shared" si="0"/>
        <v>GARD 4</v>
      </c>
      <c r="C26" s="115" t="s">
        <v>35</v>
      </c>
      <c r="D26" s="121" t="s">
        <v>312</v>
      </c>
      <c r="E26" s="112">
        <v>2</v>
      </c>
      <c r="K26" s="112"/>
    </row>
    <row r="27" spans="1:5" ht="15">
      <c r="A27" s="115">
        <v>29</v>
      </c>
      <c r="B27" s="116" t="str">
        <f t="shared" si="0"/>
        <v>GARD 4</v>
      </c>
      <c r="C27" s="115" t="s">
        <v>35</v>
      </c>
      <c r="D27" s="123" t="s">
        <v>311</v>
      </c>
      <c r="E27" s="112">
        <v>2</v>
      </c>
    </row>
    <row r="28" spans="1:6" ht="15">
      <c r="A28" s="115">
        <v>2</v>
      </c>
      <c r="B28" s="116" t="str">
        <f t="shared" si="0"/>
        <v>GRENOBLE 1</v>
      </c>
      <c r="C28" s="115" t="s">
        <v>17</v>
      </c>
      <c r="D28" s="121" t="s">
        <v>184</v>
      </c>
      <c r="E28" s="112">
        <v>1</v>
      </c>
      <c r="F28" s="119"/>
    </row>
    <row r="29" spans="1:6" ht="15">
      <c r="A29" s="115">
        <v>2</v>
      </c>
      <c r="B29" s="116" t="str">
        <f t="shared" si="0"/>
        <v>GRENOBLE 1</v>
      </c>
      <c r="C29" s="115" t="s">
        <v>17</v>
      </c>
      <c r="D29" s="121" t="s">
        <v>191</v>
      </c>
      <c r="E29" s="112">
        <v>1</v>
      </c>
      <c r="F29" s="119"/>
    </row>
    <row r="30" spans="1:6" ht="15">
      <c r="A30" s="115">
        <v>2</v>
      </c>
      <c r="B30" s="116" t="str">
        <f t="shared" si="0"/>
        <v>GRENOBLE 1</v>
      </c>
      <c r="C30" s="115" t="s">
        <v>35</v>
      </c>
      <c r="D30" s="122" t="s">
        <v>185</v>
      </c>
      <c r="E30" s="112">
        <v>2</v>
      </c>
      <c r="F30" s="119"/>
    </row>
    <row r="31" spans="1:6" ht="15">
      <c r="A31" s="115">
        <v>2</v>
      </c>
      <c r="B31" s="116" t="str">
        <f t="shared" si="0"/>
        <v>GRENOBLE 1</v>
      </c>
      <c r="C31" s="115" t="s">
        <v>35</v>
      </c>
      <c r="D31" s="122" t="s">
        <v>192</v>
      </c>
      <c r="E31" s="112">
        <v>2</v>
      </c>
      <c r="F31" s="119"/>
    </row>
    <row r="32" spans="1:5" ht="15">
      <c r="A32" s="115">
        <v>3</v>
      </c>
      <c r="B32" s="116" t="str">
        <f t="shared" si="0"/>
        <v>GRENOBLE 2</v>
      </c>
      <c r="C32" s="115" t="s">
        <v>17</v>
      </c>
      <c r="D32" s="121" t="s">
        <v>188</v>
      </c>
      <c r="E32" s="112">
        <v>1</v>
      </c>
    </row>
    <row r="33" spans="1:5" ht="15">
      <c r="A33" s="115">
        <v>3</v>
      </c>
      <c r="B33" s="116" t="str">
        <f t="shared" si="0"/>
        <v>GRENOBLE 2</v>
      </c>
      <c r="C33" s="115" t="s">
        <v>17</v>
      </c>
      <c r="D33" s="121" t="s">
        <v>187</v>
      </c>
      <c r="E33" s="112">
        <v>1</v>
      </c>
    </row>
    <row r="34" spans="1:5" ht="15">
      <c r="A34" s="115">
        <v>3</v>
      </c>
      <c r="B34" s="116" t="str">
        <f t="shared" si="0"/>
        <v>GRENOBLE 2</v>
      </c>
      <c r="C34" s="115" t="s">
        <v>35</v>
      </c>
      <c r="D34" s="121" t="s">
        <v>186</v>
      </c>
      <c r="E34" s="112">
        <v>2</v>
      </c>
    </row>
    <row r="35" spans="1:5" ht="15">
      <c r="A35" s="115">
        <v>3</v>
      </c>
      <c r="B35" s="116" t="str">
        <f t="shared" si="0"/>
        <v>GRENOBLE 2</v>
      </c>
      <c r="C35" s="115" t="s">
        <v>35</v>
      </c>
      <c r="D35" s="121" t="s">
        <v>194</v>
      </c>
      <c r="E35" s="112">
        <v>2</v>
      </c>
    </row>
    <row r="36" spans="1:6" ht="15">
      <c r="A36" s="115">
        <v>4</v>
      </c>
      <c r="B36" s="116" t="str">
        <f t="shared" si="0"/>
        <v>GRENOBLE 3</v>
      </c>
      <c r="C36" s="115" t="s">
        <v>17</v>
      </c>
      <c r="D36" s="121" t="s">
        <v>234</v>
      </c>
      <c r="E36" s="112">
        <v>1</v>
      </c>
      <c r="F36" s="119"/>
    </row>
    <row r="37" spans="1:6" ht="15">
      <c r="A37" s="115">
        <v>4</v>
      </c>
      <c r="B37" s="116" t="str">
        <f t="shared" si="0"/>
        <v>GRENOBLE 3</v>
      </c>
      <c r="C37" s="115" t="s">
        <v>17</v>
      </c>
      <c r="D37" s="121" t="s">
        <v>190</v>
      </c>
      <c r="E37" s="112">
        <v>1</v>
      </c>
      <c r="F37" s="119"/>
    </row>
    <row r="38" spans="1:6" ht="15">
      <c r="A38" s="115">
        <v>4</v>
      </c>
      <c r="B38" s="116" t="str">
        <f t="shared" si="0"/>
        <v>GRENOBLE 3</v>
      </c>
      <c r="C38" s="115" t="s">
        <v>35</v>
      </c>
      <c r="D38" s="121" t="s">
        <v>189</v>
      </c>
      <c r="E38" s="112">
        <v>2</v>
      </c>
      <c r="F38" s="119"/>
    </row>
    <row r="39" spans="1:6" ht="15">
      <c r="A39" s="115">
        <v>4</v>
      </c>
      <c r="B39" s="116" t="str">
        <f t="shared" si="0"/>
        <v>GRENOBLE 3</v>
      </c>
      <c r="C39" s="115" t="s">
        <v>35</v>
      </c>
      <c r="D39" s="121" t="s">
        <v>193</v>
      </c>
      <c r="E39" s="112">
        <v>2</v>
      </c>
      <c r="F39" s="119"/>
    </row>
    <row r="40" spans="1:6" ht="15">
      <c r="A40" s="115">
        <v>27</v>
      </c>
      <c r="B40" s="116" t="str">
        <f aca="true" t="shared" si="1" ref="B40:B71">INDEX(Equipe_Nom,MATCH($A40,Equipe_Numero,0),1)</f>
        <v>HERAULT 1</v>
      </c>
      <c r="C40" s="115" t="s">
        <v>17</v>
      </c>
      <c r="D40" s="121" t="s">
        <v>283</v>
      </c>
      <c r="E40" s="112">
        <v>1</v>
      </c>
      <c r="F40" s="119"/>
    </row>
    <row r="41" spans="1:6" ht="15">
      <c r="A41" s="115">
        <v>27</v>
      </c>
      <c r="B41" s="116" t="str">
        <f t="shared" si="1"/>
        <v>HERAULT 1</v>
      </c>
      <c r="C41" s="115" t="s">
        <v>17</v>
      </c>
      <c r="D41" s="121" t="s">
        <v>284</v>
      </c>
      <c r="E41" s="112">
        <v>1</v>
      </c>
      <c r="F41" s="119"/>
    </row>
    <row r="42" spans="1:6" ht="15">
      <c r="A42" s="115">
        <v>27</v>
      </c>
      <c r="B42" s="116" t="str">
        <f t="shared" si="1"/>
        <v>HERAULT 1</v>
      </c>
      <c r="C42" s="115" t="s">
        <v>35</v>
      </c>
      <c r="D42" s="121" t="s">
        <v>259</v>
      </c>
      <c r="E42" s="112">
        <v>2</v>
      </c>
      <c r="F42" s="119"/>
    </row>
    <row r="43" spans="1:6" ht="15">
      <c r="A43" s="115">
        <v>27</v>
      </c>
      <c r="B43" s="116" t="str">
        <f t="shared" si="1"/>
        <v>HERAULT 1</v>
      </c>
      <c r="C43" s="115" t="s">
        <v>35</v>
      </c>
      <c r="D43" s="122" t="s">
        <v>260</v>
      </c>
      <c r="E43" s="112">
        <v>2</v>
      </c>
      <c r="F43" s="119"/>
    </row>
    <row r="44" spans="1:6" ht="15">
      <c r="A44" s="115">
        <v>28</v>
      </c>
      <c r="B44" s="116" t="str">
        <f t="shared" si="1"/>
        <v>HERAULT 2</v>
      </c>
      <c r="C44" s="115" t="s">
        <v>17</v>
      </c>
      <c r="D44" s="121" t="s">
        <v>292</v>
      </c>
      <c r="E44" s="112">
        <v>1</v>
      </c>
      <c r="F44" s="119"/>
    </row>
    <row r="45" spans="1:6" ht="15">
      <c r="A45" s="115">
        <v>28</v>
      </c>
      <c r="B45" s="116" t="str">
        <f t="shared" si="1"/>
        <v>HERAULT 2</v>
      </c>
      <c r="C45" s="115" t="s">
        <v>17</v>
      </c>
      <c r="D45" s="122" t="s">
        <v>291</v>
      </c>
      <c r="E45" s="112">
        <v>1</v>
      </c>
      <c r="F45" s="119"/>
    </row>
    <row r="46" spans="1:6" ht="15">
      <c r="A46" s="115">
        <v>28</v>
      </c>
      <c r="B46" s="116" t="str">
        <f t="shared" si="1"/>
        <v>HERAULT 2</v>
      </c>
      <c r="C46" s="115" t="s">
        <v>35</v>
      </c>
      <c r="D46" s="121" t="s">
        <v>239</v>
      </c>
      <c r="E46" s="112">
        <v>2</v>
      </c>
      <c r="F46" s="119"/>
    </row>
    <row r="47" spans="1:6" ht="15">
      <c r="A47" s="115">
        <v>28</v>
      </c>
      <c r="B47" s="116" t="str">
        <f t="shared" si="1"/>
        <v>HERAULT 2</v>
      </c>
      <c r="C47" s="115" t="s">
        <v>35</v>
      </c>
      <c r="D47" s="122" t="s">
        <v>238</v>
      </c>
      <c r="E47" s="112">
        <v>2</v>
      </c>
      <c r="F47" s="119"/>
    </row>
    <row r="48" spans="1:6" ht="15">
      <c r="A48" s="115">
        <v>10</v>
      </c>
      <c r="B48" s="116" t="str">
        <f t="shared" si="1"/>
        <v>HERAULT 3</v>
      </c>
      <c r="C48" s="115" t="s">
        <v>17</v>
      </c>
      <c r="D48" s="121" t="s">
        <v>313</v>
      </c>
      <c r="E48" s="112">
        <v>1</v>
      </c>
      <c r="F48" s="119"/>
    </row>
    <row r="49" spans="1:6" ht="15">
      <c r="A49" s="115">
        <v>10</v>
      </c>
      <c r="B49" s="116" t="str">
        <f t="shared" si="1"/>
        <v>HERAULT 3</v>
      </c>
      <c r="C49" s="115" t="s">
        <v>17</v>
      </c>
      <c r="D49" s="121" t="s">
        <v>314</v>
      </c>
      <c r="E49" s="112">
        <v>1</v>
      </c>
      <c r="F49" s="119"/>
    </row>
    <row r="50" spans="1:6" ht="15">
      <c r="A50" s="115">
        <v>10</v>
      </c>
      <c r="B50" s="116" t="str">
        <f t="shared" si="1"/>
        <v>HERAULT 3</v>
      </c>
      <c r="C50" s="115" t="s">
        <v>35</v>
      </c>
      <c r="D50" s="121" t="s">
        <v>281</v>
      </c>
      <c r="E50" s="112">
        <v>2</v>
      </c>
      <c r="F50" s="119"/>
    </row>
    <row r="51" spans="1:6" ht="15">
      <c r="A51" s="115">
        <v>10</v>
      </c>
      <c r="B51" s="116" t="str">
        <f t="shared" si="1"/>
        <v>HERAULT 3</v>
      </c>
      <c r="C51" s="115" t="s">
        <v>35</v>
      </c>
      <c r="D51" s="121" t="s">
        <v>282</v>
      </c>
      <c r="E51" s="112">
        <v>2</v>
      </c>
      <c r="F51" s="119"/>
    </row>
    <row r="52" spans="1:6" ht="15">
      <c r="A52" s="115">
        <v>16</v>
      </c>
      <c r="B52" s="116" t="str">
        <f t="shared" si="1"/>
        <v>MANOSQUE 1</v>
      </c>
      <c r="C52" s="115" t="s">
        <v>17</v>
      </c>
      <c r="D52" s="121" t="s">
        <v>279</v>
      </c>
      <c r="E52" s="112">
        <v>1</v>
      </c>
      <c r="F52" s="119"/>
    </row>
    <row r="53" spans="1:6" ht="15">
      <c r="A53" s="115">
        <v>16</v>
      </c>
      <c r="B53" s="116" t="str">
        <f t="shared" si="1"/>
        <v>MANOSQUE 1</v>
      </c>
      <c r="C53" s="115" t="s">
        <v>17</v>
      </c>
      <c r="D53" s="121" t="s">
        <v>278</v>
      </c>
      <c r="E53" s="112">
        <v>1</v>
      </c>
      <c r="F53" s="119"/>
    </row>
    <row r="54" spans="1:6" ht="15">
      <c r="A54" s="115">
        <v>16</v>
      </c>
      <c r="B54" s="116" t="str">
        <f t="shared" si="1"/>
        <v>MANOSQUE 1</v>
      </c>
      <c r="C54" s="115" t="s">
        <v>35</v>
      </c>
      <c r="D54" s="121" t="s">
        <v>250</v>
      </c>
      <c r="E54" s="112">
        <v>2</v>
      </c>
      <c r="F54" s="119"/>
    </row>
    <row r="55" spans="1:6" ht="15">
      <c r="A55" s="115">
        <v>16</v>
      </c>
      <c r="B55" s="116" t="str">
        <f t="shared" si="1"/>
        <v>MANOSQUE 1</v>
      </c>
      <c r="C55" s="115" t="s">
        <v>35</v>
      </c>
      <c r="D55" s="121" t="s">
        <v>251</v>
      </c>
      <c r="E55" s="112">
        <v>2</v>
      </c>
      <c r="F55" s="119"/>
    </row>
    <row r="56" spans="1:6" ht="15">
      <c r="A56" s="115">
        <v>7</v>
      </c>
      <c r="B56" s="116" t="str">
        <f t="shared" si="1"/>
        <v>MANOSQUE 2</v>
      </c>
      <c r="C56" s="115" t="s">
        <v>17</v>
      </c>
      <c r="D56" s="121" t="s">
        <v>274</v>
      </c>
      <c r="E56" s="112">
        <v>1</v>
      </c>
      <c r="F56" s="119"/>
    </row>
    <row r="57" spans="1:6" ht="15">
      <c r="A57" s="115">
        <v>7</v>
      </c>
      <c r="B57" s="116" t="str">
        <f t="shared" si="1"/>
        <v>MANOSQUE 2</v>
      </c>
      <c r="C57" s="115" t="s">
        <v>17</v>
      </c>
      <c r="D57" s="121" t="s">
        <v>275</v>
      </c>
      <c r="E57" s="112">
        <v>1</v>
      </c>
      <c r="F57" s="119"/>
    </row>
    <row r="58" spans="1:6" ht="15">
      <c r="A58" s="115">
        <v>7</v>
      </c>
      <c r="B58" s="116" t="str">
        <f t="shared" si="1"/>
        <v>MANOSQUE 2</v>
      </c>
      <c r="C58" s="115" t="s">
        <v>35</v>
      </c>
      <c r="D58" s="121" t="s">
        <v>277</v>
      </c>
      <c r="E58" s="112">
        <v>2</v>
      </c>
      <c r="F58" s="119"/>
    </row>
    <row r="59" spans="1:6" ht="15">
      <c r="A59" s="115">
        <v>7</v>
      </c>
      <c r="B59" s="116" t="str">
        <f t="shared" si="1"/>
        <v>MANOSQUE 2</v>
      </c>
      <c r="C59" s="115" t="s">
        <v>35</v>
      </c>
      <c r="D59" s="121" t="s">
        <v>276</v>
      </c>
      <c r="E59" s="112">
        <v>2</v>
      </c>
      <c r="F59" s="119"/>
    </row>
    <row r="60" spans="1:6" ht="15">
      <c r="A60" s="115">
        <v>6</v>
      </c>
      <c r="B60" s="116" t="str">
        <f t="shared" si="1"/>
        <v>MARSEILLE 1</v>
      </c>
      <c r="C60" s="115" t="s">
        <v>17</v>
      </c>
      <c r="D60" s="121" t="s">
        <v>249</v>
      </c>
      <c r="E60" s="112">
        <v>1</v>
      </c>
      <c r="F60" s="119"/>
    </row>
    <row r="61" spans="1:6" ht="15">
      <c r="A61" s="115">
        <v>6</v>
      </c>
      <c r="B61" s="116" t="str">
        <f t="shared" si="1"/>
        <v>MARSEILLE 1</v>
      </c>
      <c r="C61" s="115" t="s">
        <v>17</v>
      </c>
      <c r="D61" s="121" t="s">
        <v>248</v>
      </c>
      <c r="E61" s="112">
        <v>1</v>
      </c>
      <c r="F61" s="119"/>
    </row>
    <row r="62" spans="1:6" ht="15">
      <c r="A62" s="115">
        <v>6</v>
      </c>
      <c r="B62" s="116" t="str">
        <f t="shared" si="1"/>
        <v>MARSEILLE 1</v>
      </c>
      <c r="C62" s="115" t="s">
        <v>35</v>
      </c>
      <c r="D62" s="121" t="s">
        <v>253</v>
      </c>
      <c r="E62" s="112">
        <v>2</v>
      </c>
      <c r="F62" s="119"/>
    </row>
    <row r="63" spans="1:6" ht="15">
      <c r="A63" s="115">
        <v>6</v>
      </c>
      <c r="B63" s="116" t="str">
        <f t="shared" si="1"/>
        <v>MARSEILLE 1</v>
      </c>
      <c r="C63" s="115" t="s">
        <v>35</v>
      </c>
      <c r="D63" s="121" t="s">
        <v>252</v>
      </c>
      <c r="E63" s="112">
        <v>2</v>
      </c>
      <c r="F63" s="119"/>
    </row>
    <row r="64" spans="1:5" ht="15">
      <c r="A64" s="115">
        <v>8</v>
      </c>
      <c r="B64" s="116" t="str">
        <f t="shared" si="1"/>
        <v>MARSEILLE 2</v>
      </c>
      <c r="C64" s="115" t="s">
        <v>17</v>
      </c>
      <c r="D64" s="121" t="s">
        <v>255</v>
      </c>
      <c r="E64" s="112">
        <v>1</v>
      </c>
    </row>
    <row r="65" spans="1:5" ht="15">
      <c r="A65" s="115">
        <v>8</v>
      </c>
      <c r="B65" s="116" t="str">
        <f t="shared" si="1"/>
        <v>MARSEILLE 2</v>
      </c>
      <c r="C65" s="115" t="s">
        <v>17</v>
      </c>
      <c r="D65" s="121" t="s">
        <v>256</v>
      </c>
      <c r="E65" s="112">
        <v>1</v>
      </c>
    </row>
    <row r="66" spans="1:5" ht="15">
      <c r="A66" s="115">
        <v>8</v>
      </c>
      <c r="B66" s="116" t="str">
        <f t="shared" si="1"/>
        <v>MARSEILLE 2</v>
      </c>
      <c r="C66" s="115" t="s">
        <v>35</v>
      </c>
      <c r="D66" s="121" t="s">
        <v>296</v>
      </c>
      <c r="E66" s="112">
        <v>2</v>
      </c>
    </row>
    <row r="67" spans="1:5" ht="15">
      <c r="A67" s="115">
        <v>8</v>
      </c>
      <c r="B67" s="116" t="str">
        <f t="shared" si="1"/>
        <v>MARSEILLE 2</v>
      </c>
      <c r="C67" s="115" t="s">
        <v>35</v>
      </c>
      <c r="D67" s="121" t="s">
        <v>297</v>
      </c>
      <c r="E67" s="112">
        <v>2</v>
      </c>
    </row>
    <row r="68" spans="1:6" ht="15">
      <c r="A68" s="115">
        <v>11</v>
      </c>
      <c r="B68" s="116" t="str">
        <f t="shared" si="1"/>
        <v>MASEILLE 3</v>
      </c>
      <c r="C68" s="115" t="s">
        <v>17</v>
      </c>
      <c r="D68" s="122" t="s">
        <v>319</v>
      </c>
      <c r="E68" s="112">
        <v>1</v>
      </c>
      <c r="F68" s="119"/>
    </row>
    <row r="69" spans="1:6" ht="15">
      <c r="A69" s="115">
        <v>11</v>
      </c>
      <c r="B69" s="116" t="str">
        <f t="shared" si="1"/>
        <v>MASEILLE 3</v>
      </c>
      <c r="C69" s="115" t="s">
        <v>17</v>
      </c>
      <c r="D69" s="122" t="s">
        <v>320</v>
      </c>
      <c r="E69" s="112">
        <v>1</v>
      </c>
      <c r="F69" s="119"/>
    </row>
    <row r="70" spans="1:6" ht="15">
      <c r="A70" s="115">
        <v>11</v>
      </c>
      <c r="B70" s="116" t="str">
        <f t="shared" si="1"/>
        <v>MASEILLE 3</v>
      </c>
      <c r="C70" s="115" t="s">
        <v>35</v>
      </c>
      <c r="D70" s="123" t="s">
        <v>295</v>
      </c>
      <c r="E70" s="112">
        <v>2</v>
      </c>
      <c r="F70" s="119"/>
    </row>
    <row r="71" spans="1:6" ht="15">
      <c r="A71" s="115">
        <v>11</v>
      </c>
      <c r="B71" s="116" t="str">
        <f t="shared" si="1"/>
        <v>MASEILLE 3</v>
      </c>
      <c r="C71" s="115" t="s">
        <v>35</v>
      </c>
      <c r="D71" s="121" t="s">
        <v>294</v>
      </c>
      <c r="E71" s="112">
        <v>2</v>
      </c>
      <c r="F71" s="119"/>
    </row>
    <row r="72" spans="1:6" ht="15">
      <c r="A72" s="115">
        <v>19</v>
      </c>
      <c r="B72" s="116" t="str">
        <f aca="true" t="shared" si="2" ref="B72:B103">INDEX(Equipe_Nom,MATCH($A72,Equipe_Numero,0),1)</f>
        <v>Mixte 1</v>
      </c>
      <c r="C72" s="115" t="s">
        <v>17</v>
      </c>
      <c r="D72" s="121" t="s">
        <v>299</v>
      </c>
      <c r="E72" s="112">
        <v>1</v>
      </c>
      <c r="F72" s="119"/>
    </row>
    <row r="73" spans="1:6" ht="15">
      <c r="A73" s="115">
        <v>19</v>
      </c>
      <c r="B73" s="116" t="str">
        <f t="shared" si="2"/>
        <v>Mixte 1</v>
      </c>
      <c r="C73" s="115" t="s">
        <v>17</v>
      </c>
      <c r="D73" s="121" t="s">
        <v>339</v>
      </c>
      <c r="E73" s="112">
        <v>1</v>
      </c>
      <c r="F73" s="119"/>
    </row>
    <row r="74" spans="1:6" ht="15">
      <c r="A74" s="115">
        <v>19</v>
      </c>
      <c r="B74" s="116" t="str">
        <f t="shared" si="2"/>
        <v>Mixte 1</v>
      </c>
      <c r="C74" s="115" t="s">
        <v>35</v>
      </c>
      <c r="D74" s="121" t="s">
        <v>242</v>
      </c>
      <c r="E74" s="112">
        <v>2</v>
      </c>
      <c r="F74" s="119"/>
    </row>
    <row r="75" spans="1:6" ht="15">
      <c r="A75" s="115">
        <v>19</v>
      </c>
      <c r="B75" s="116" t="str">
        <f t="shared" si="2"/>
        <v>Mixte 1</v>
      </c>
      <c r="C75" s="115" t="s">
        <v>35</v>
      </c>
      <c r="D75" s="121" t="s">
        <v>243</v>
      </c>
      <c r="E75" s="112">
        <v>2</v>
      </c>
      <c r="F75" s="119"/>
    </row>
    <row r="76" spans="1:6" ht="15">
      <c r="A76" s="115">
        <v>5</v>
      </c>
      <c r="B76" s="116" t="str">
        <f t="shared" si="2"/>
        <v>Mixte 2</v>
      </c>
      <c r="C76" s="115" t="s">
        <v>17</v>
      </c>
      <c r="D76" s="121" t="s">
        <v>322</v>
      </c>
      <c r="E76" s="112">
        <v>1</v>
      </c>
      <c r="F76" s="119"/>
    </row>
    <row r="77" spans="1:6" ht="15">
      <c r="A77" s="115">
        <v>5</v>
      </c>
      <c r="B77" s="116" t="str">
        <f t="shared" si="2"/>
        <v>Mixte 2</v>
      </c>
      <c r="C77" s="115" t="s">
        <v>17</v>
      </c>
      <c r="D77" s="121" t="s">
        <v>321</v>
      </c>
      <c r="E77" s="112">
        <v>1</v>
      </c>
      <c r="F77" s="119"/>
    </row>
    <row r="78" spans="1:6" ht="15">
      <c r="A78" s="115">
        <v>5</v>
      </c>
      <c r="B78" s="116" t="str">
        <f t="shared" si="2"/>
        <v>Mixte 2</v>
      </c>
      <c r="C78" s="115" t="s">
        <v>35</v>
      </c>
      <c r="D78" s="121" t="s">
        <v>323</v>
      </c>
      <c r="E78" s="112">
        <v>2</v>
      </c>
      <c r="F78" s="119"/>
    </row>
    <row r="79" spans="1:6" ht="15">
      <c r="A79" s="115">
        <v>5</v>
      </c>
      <c r="B79" s="116" t="str">
        <f t="shared" si="2"/>
        <v>Mixte 2</v>
      </c>
      <c r="C79" s="115" t="s">
        <v>35</v>
      </c>
      <c r="D79" s="121"/>
      <c r="E79" s="112">
        <v>2</v>
      </c>
      <c r="F79" s="119"/>
    </row>
    <row r="80" spans="1:6" ht="15">
      <c r="A80" s="115">
        <v>25</v>
      </c>
      <c r="B80" s="116" t="str">
        <f t="shared" si="2"/>
        <v>NICE 1</v>
      </c>
      <c r="C80" s="117" t="s">
        <v>17</v>
      </c>
      <c r="D80" s="121" t="s">
        <v>337</v>
      </c>
      <c r="E80" s="112">
        <v>1</v>
      </c>
      <c r="F80" s="119"/>
    </row>
    <row r="81" spans="1:6" ht="15">
      <c r="A81" s="115">
        <v>25</v>
      </c>
      <c r="B81" s="116" t="str">
        <f t="shared" si="2"/>
        <v>NICE 1</v>
      </c>
      <c r="C81" s="115" t="s">
        <v>17</v>
      </c>
      <c r="D81" s="121" t="s">
        <v>336</v>
      </c>
      <c r="E81" s="112">
        <v>1</v>
      </c>
      <c r="F81" s="119"/>
    </row>
    <row r="82" spans="1:6" ht="15">
      <c r="A82" s="115">
        <v>25</v>
      </c>
      <c r="B82" s="116" t="str">
        <f t="shared" si="2"/>
        <v>NICE 1</v>
      </c>
      <c r="C82" s="115" t="s">
        <v>35</v>
      </c>
      <c r="D82" s="121" t="s">
        <v>335</v>
      </c>
      <c r="E82" s="112">
        <v>2</v>
      </c>
      <c r="F82" s="119"/>
    </row>
    <row r="83" spans="1:6" ht="15">
      <c r="A83" s="115">
        <v>25</v>
      </c>
      <c r="B83" s="116" t="str">
        <f t="shared" si="2"/>
        <v>NICE 1</v>
      </c>
      <c r="C83" s="115" t="s">
        <v>35</v>
      </c>
      <c r="D83" s="121" t="s">
        <v>331</v>
      </c>
      <c r="E83" s="112">
        <v>2</v>
      </c>
      <c r="F83" s="119"/>
    </row>
    <row r="84" spans="1:6" ht="15">
      <c r="A84" s="115">
        <v>26</v>
      </c>
      <c r="B84" s="116" t="str">
        <f t="shared" si="2"/>
        <v>NICE 2</v>
      </c>
      <c r="C84" s="117" t="s">
        <v>17</v>
      </c>
      <c r="D84" s="121" t="s">
        <v>334</v>
      </c>
      <c r="E84" s="112">
        <v>1</v>
      </c>
      <c r="F84" s="119"/>
    </row>
    <row r="85" spans="1:6" ht="15">
      <c r="A85" s="115">
        <v>26</v>
      </c>
      <c r="B85" s="116" t="str">
        <f t="shared" si="2"/>
        <v>NICE 2</v>
      </c>
      <c r="C85" s="115" t="s">
        <v>17</v>
      </c>
      <c r="D85" s="121" t="s">
        <v>333</v>
      </c>
      <c r="E85" s="112">
        <v>1</v>
      </c>
      <c r="F85" s="119"/>
    </row>
    <row r="86" spans="1:6" ht="15">
      <c r="A86" s="115">
        <v>26</v>
      </c>
      <c r="B86" s="116" t="str">
        <f t="shared" si="2"/>
        <v>NICE 2</v>
      </c>
      <c r="C86" s="115" t="s">
        <v>35</v>
      </c>
      <c r="D86" s="122" t="s">
        <v>341</v>
      </c>
      <c r="E86" s="112">
        <v>2</v>
      </c>
      <c r="F86" s="119"/>
    </row>
    <row r="87" spans="1:6" ht="15">
      <c r="A87" s="115">
        <v>26</v>
      </c>
      <c r="B87" s="116" t="str">
        <f t="shared" si="2"/>
        <v>NICE 2</v>
      </c>
      <c r="C87" s="115" t="s">
        <v>35</v>
      </c>
      <c r="D87" s="121" t="s">
        <v>332</v>
      </c>
      <c r="E87" s="112">
        <v>2</v>
      </c>
      <c r="F87" s="119"/>
    </row>
    <row r="88" spans="1:6" ht="15">
      <c r="A88" s="115">
        <v>18</v>
      </c>
      <c r="B88" s="116" t="str">
        <f t="shared" si="2"/>
        <v>VALENCE 1</v>
      </c>
      <c r="C88" s="117" t="s">
        <v>17</v>
      </c>
      <c r="D88" s="121" t="s">
        <v>285</v>
      </c>
      <c r="E88" s="112">
        <v>1</v>
      </c>
      <c r="F88" s="119"/>
    </row>
    <row r="89" spans="1:6" ht="15">
      <c r="A89" s="115">
        <v>18</v>
      </c>
      <c r="B89" s="116" t="str">
        <f t="shared" si="2"/>
        <v>VALENCE 1</v>
      </c>
      <c r="C89" s="115" t="s">
        <v>17</v>
      </c>
      <c r="D89" s="122" t="s">
        <v>286</v>
      </c>
      <c r="E89" s="112">
        <v>1</v>
      </c>
      <c r="F89" s="119"/>
    </row>
    <row r="90" spans="1:6" ht="15">
      <c r="A90" s="115">
        <v>18</v>
      </c>
      <c r="B90" s="116" t="str">
        <f t="shared" si="2"/>
        <v>VALENCE 1</v>
      </c>
      <c r="C90" s="115" t="s">
        <v>35</v>
      </c>
      <c r="D90" s="121" t="s">
        <v>268</v>
      </c>
      <c r="E90" s="112">
        <v>2</v>
      </c>
      <c r="F90" s="119"/>
    </row>
    <row r="91" spans="1:6" ht="15">
      <c r="A91" s="115">
        <v>18</v>
      </c>
      <c r="B91" s="116" t="str">
        <f t="shared" si="2"/>
        <v>VALENCE 1</v>
      </c>
      <c r="C91" s="115" t="s">
        <v>35</v>
      </c>
      <c r="D91" s="121" t="s">
        <v>269</v>
      </c>
      <c r="E91" s="112">
        <v>2</v>
      </c>
      <c r="F91" s="119"/>
    </row>
    <row r="92" spans="1:5" ht="15">
      <c r="A92" s="115">
        <v>15</v>
      </c>
      <c r="B92" s="116" t="str">
        <f t="shared" si="2"/>
        <v>VALENCE 2</v>
      </c>
      <c r="C92" s="117" t="s">
        <v>17</v>
      </c>
      <c r="D92" s="121" t="s">
        <v>298</v>
      </c>
      <c r="E92" s="112">
        <v>1</v>
      </c>
    </row>
    <row r="93" spans="1:5" ht="15">
      <c r="A93" s="115">
        <v>15</v>
      </c>
      <c r="B93" s="116" t="str">
        <f t="shared" si="2"/>
        <v>VALENCE 2</v>
      </c>
      <c r="C93" s="115" t="s">
        <v>17</v>
      </c>
      <c r="D93" s="121" t="s">
        <v>338</v>
      </c>
      <c r="E93" s="112">
        <v>1</v>
      </c>
    </row>
    <row r="94" spans="1:5" ht="15">
      <c r="A94" s="115">
        <v>15</v>
      </c>
      <c r="B94" s="116" t="str">
        <f t="shared" si="2"/>
        <v>VALENCE 2</v>
      </c>
      <c r="C94" s="115" t="s">
        <v>35</v>
      </c>
      <c r="D94" s="123" t="s">
        <v>302</v>
      </c>
      <c r="E94" s="112">
        <v>2</v>
      </c>
    </row>
    <row r="95" spans="1:5" ht="15">
      <c r="A95" s="115">
        <v>15</v>
      </c>
      <c r="B95" s="116" t="str">
        <f t="shared" si="2"/>
        <v>VALENCE 2</v>
      </c>
      <c r="C95" s="115" t="s">
        <v>35</v>
      </c>
      <c r="D95" s="123" t="s">
        <v>303</v>
      </c>
      <c r="E95" s="112">
        <v>2</v>
      </c>
    </row>
    <row r="96" spans="1:5" ht="15">
      <c r="A96" s="115">
        <v>21</v>
      </c>
      <c r="B96" s="116" t="str">
        <f t="shared" si="2"/>
        <v>VIENNE 1</v>
      </c>
      <c r="C96" s="117" t="s">
        <v>17</v>
      </c>
      <c r="D96" s="121" t="s">
        <v>330</v>
      </c>
      <c r="E96" s="112">
        <v>1</v>
      </c>
    </row>
    <row r="97" spans="1:5" ht="15">
      <c r="A97" s="115">
        <v>21</v>
      </c>
      <c r="B97" s="116" t="str">
        <f t="shared" si="2"/>
        <v>VIENNE 1</v>
      </c>
      <c r="C97" s="115" t="s">
        <v>17</v>
      </c>
      <c r="D97" s="121" t="s">
        <v>258</v>
      </c>
      <c r="E97" s="112">
        <v>1</v>
      </c>
    </row>
    <row r="98" spans="1:5" ht="15">
      <c r="A98" s="115">
        <v>21</v>
      </c>
      <c r="B98" s="116" t="str">
        <f t="shared" si="2"/>
        <v>VIENNE 1</v>
      </c>
      <c r="C98" s="115" t="s">
        <v>35</v>
      </c>
      <c r="D98" s="121" t="s">
        <v>266</v>
      </c>
      <c r="E98" s="112">
        <v>2</v>
      </c>
    </row>
    <row r="99" spans="1:5" ht="15">
      <c r="A99" s="115">
        <v>21</v>
      </c>
      <c r="B99" s="116" t="str">
        <f t="shared" si="2"/>
        <v>VIENNE 1</v>
      </c>
      <c r="C99" s="115" t="s">
        <v>35</v>
      </c>
      <c r="D99" s="122" t="s">
        <v>267</v>
      </c>
      <c r="E99" s="112">
        <v>2</v>
      </c>
    </row>
    <row r="100" spans="1:6" ht="15">
      <c r="A100" s="115">
        <v>22</v>
      </c>
      <c r="B100" s="116" t="str">
        <f t="shared" si="2"/>
        <v>VIENNE 2</v>
      </c>
      <c r="C100" s="117" t="s">
        <v>17</v>
      </c>
      <c r="D100" s="123" t="s">
        <v>309</v>
      </c>
      <c r="E100" s="112">
        <v>1</v>
      </c>
      <c r="F100" s="119"/>
    </row>
    <row r="101" spans="1:6" ht="15">
      <c r="A101" s="115">
        <v>22</v>
      </c>
      <c r="B101" s="116" t="str">
        <f t="shared" si="2"/>
        <v>VIENNE 2</v>
      </c>
      <c r="C101" s="115" t="s">
        <v>17</v>
      </c>
      <c r="D101" s="123" t="s">
        <v>310</v>
      </c>
      <c r="E101" s="112">
        <v>1</v>
      </c>
      <c r="F101" s="119"/>
    </row>
    <row r="102" spans="1:6" ht="15">
      <c r="A102" s="115">
        <v>22</v>
      </c>
      <c r="B102" s="116" t="str">
        <f t="shared" si="2"/>
        <v>VIENNE 2</v>
      </c>
      <c r="C102" s="115" t="s">
        <v>35</v>
      </c>
      <c r="D102" s="122" t="s">
        <v>306</v>
      </c>
      <c r="E102" s="112">
        <v>2</v>
      </c>
      <c r="F102" s="119"/>
    </row>
    <row r="103" spans="1:6" ht="15">
      <c r="A103" s="115">
        <v>22</v>
      </c>
      <c r="B103" s="116" t="str">
        <f t="shared" si="2"/>
        <v>VIENNE 2</v>
      </c>
      <c r="C103" s="115" t="s">
        <v>35</v>
      </c>
      <c r="D103" s="122" t="s">
        <v>307</v>
      </c>
      <c r="E103" s="112">
        <v>2</v>
      </c>
      <c r="F103" s="119"/>
    </row>
    <row r="104" spans="1:6" ht="15">
      <c r="A104" s="115">
        <v>30</v>
      </c>
      <c r="B104" s="116" t="str">
        <f aca="true" t="shared" si="3" ref="B104:B135">INDEX(Equipe_Nom,MATCH($A104,Equipe_Numero,0),1)</f>
        <v>VIENNE 3</v>
      </c>
      <c r="C104" s="117" t="s">
        <v>17</v>
      </c>
      <c r="D104" s="121" t="s">
        <v>316</v>
      </c>
      <c r="E104" s="112">
        <v>1</v>
      </c>
      <c r="F104" s="119"/>
    </row>
    <row r="105" spans="1:6" ht="15">
      <c r="A105" s="115">
        <v>30</v>
      </c>
      <c r="B105" s="116" t="str">
        <f t="shared" si="3"/>
        <v>VIENNE 3</v>
      </c>
      <c r="C105" s="115" t="s">
        <v>17</v>
      </c>
      <c r="D105" s="121" t="s">
        <v>315</v>
      </c>
      <c r="E105" s="112">
        <v>1</v>
      </c>
      <c r="F105" s="119"/>
    </row>
    <row r="106" spans="1:6" ht="15">
      <c r="A106" s="115">
        <v>30</v>
      </c>
      <c r="B106" s="116" t="str">
        <f t="shared" si="3"/>
        <v>VIENNE 3</v>
      </c>
      <c r="C106" s="115" t="s">
        <v>35</v>
      </c>
      <c r="D106" s="122" t="s">
        <v>317</v>
      </c>
      <c r="E106" s="112">
        <v>2</v>
      </c>
      <c r="F106" s="119"/>
    </row>
    <row r="107" spans="1:6" ht="15">
      <c r="A107" s="115">
        <v>30</v>
      </c>
      <c r="B107" s="116" t="str">
        <f t="shared" si="3"/>
        <v>VIENNE 3</v>
      </c>
      <c r="C107" s="115" t="s">
        <v>35</v>
      </c>
      <c r="D107" s="121" t="s">
        <v>318</v>
      </c>
      <c r="E107" s="112">
        <v>2</v>
      </c>
      <c r="F107" s="119"/>
    </row>
    <row r="108" spans="1:5" ht="15">
      <c r="A108" s="115">
        <v>23</v>
      </c>
      <c r="B108" s="116" t="str">
        <f t="shared" si="3"/>
        <v>Z 26</v>
      </c>
      <c r="C108" s="117" t="s">
        <v>17</v>
      </c>
      <c r="D108" s="122"/>
      <c r="E108" s="112">
        <v>1</v>
      </c>
    </row>
    <row r="109" spans="1:5" ht="15">
      <c r="A109" s="115">
        <v>23</v>
      </c>
      <c r="B109" s="116" t="str">
        <f t="shared" si="3"/>
        <v>Z 26</v>
      </c>
      <c r="C109" s="115" t="s">
        <v>17</v>
      </c>
      <c r="D109" s="122"/>
      <c r="E109" s="112">
        <v>1</v>
      </c>
    </row>
    <row r="110" spans="1:5" ht="15">
      <c r="A110" s="115">
        <v>23</v>
      </c>
      <c r="B110" s="116" t="str">
        <f t="shared" si="3"/>
        <v>Z 26</v>
      </c>
      <c r="C110" s="115" t="s">
        <v>35</v>
      </c>
      <c r="D110" s="123"/>
      <c r="E110" s="112">
        <v>2</v>
      </c>
    </row>
    <row r="111" spans="1:5" ht="15">
      <c r="A111" s="115">
        <v>23</v>
      </c>
      <c r="B111" s="116" t="str">
        <f t="shared" si="3"/>
        <v>Z 26</v>
      </c>
      <c r="C111" s="115" t="s">
        <v>35</v>
      </c>
      <c r="D111" s="122"/>
      <c r="E111" s="112">
        <v>2</v>
      </c>
    </row>
    <row r="112" spans="1:6" ht="15">
      <c r="A112" s="115">
        <v>13</v>
      </c>
      <c r="B112" s="116" t="str">
        <f t="shared" si="3"/>
        <v>Z 27</v>
      </c>
      <c r="C112" s="117" t="s">
        <v>17</v>
      </c>
      <c r="D112" s="122"/>
      <c r="E112" s="112">
        <v>1</v>
      </c>
      <c r="F112" s="119"/>
    </row>
    <row r="113" spans="1:6" ht="15">
      <c r="A113" s="115">
        <v>13</v>
      </c>
      <c r="B113" s="116" t="str">
        <f t="shared" si="3"/>
        <v>Z 27</v>
      </c>
      <c r="C113" s="115" t="s">
        <v>17</v>
      </c>
      <c r="D113" s="121"/>
      <c r="E113" s="112">
        <v>1</v>
      </c>
      <c r="F113" s="119"/>
    </row>
    <row r="114" spans="1:6" ht="15">
      <c r="A114" s="115">
        <v>13</v>
      </c>
      <c r="B114" s="116" t="str">
        <f t="shared" si="3"/>
        <v>Z 27</v>
      </c>
      <c r="C114" s="115" t="s">
        <v>35</v>
      </c>
      <c r="D114" s="121"/>
      <c r="E114" s="112">
        <v>2</v>
      </c>
      <c r="F114" s="119"/>
    </row>
    <row r="115" spans="1:6" ht="15">
      <c r="A115" s="115">
        <v>13</v>
      </c>
      <c r="B115" s="116" t="str">
        <f t="shared" si="3"/>
        <v>Z 27</v>
      </c>
      <c r="C115" s="115" t="s">
        <v>35</v>
      </c>
      <c r="D115" s="123"/>
      <c r="E115" s="112">
        <v>2</v>
      </c>
      <c r="F115" s="119"/>
    </row>
    <row r="116" spans="1:6" ht="15">
      <c r="A116" s="115">
        <v>20</v>
      </c>
      <c r="B116" s="116" t="str">
        <f t="shared" si="3"/>
        <v>Z 28</v>
      </c>
      <c r="C116" s="117" t="s">
        <v>17</v>
      </c>
      <c r="D116" s="121"/>
      <c r="E116" s="112">
        <v>1</v>
      </c>
      <c r="F116" s="119"/>
    </row>
    <row r="117" spans="1:6" ht="15">
      <c r="A117" s="115">
        <v>20</v>
      </c>
      <c r="B117" s="116" t="str">
        <f t="shared" si="3"/>
        <v>Z 28</v>
      </c>
      <c r="C117" s="115" t="s">
        <v>17</v>
      </c>
      <c r="D117" s="121"/>
      <c r="E117" s="112">
        <v>1</v>
      </c>
      <c r="F117" s="119"/>
    </row>
    <row r="118" spans="1:6" ht="15">
      <c r="A118" s="115">
        <v>20</v>
      </c>
      <c r="B118" s="116" t="str">
        <f t="shared" si="3"/>
        <v>Z 28</v>
      </c>
      <c r="C118" s="115" t="s">
        <v>35</v>
      </c>
      <c r="D118" s="121"/>
      <c r="E118" s="112">
        <v>2</v>
      </c>
      <c r="F118" s="119"/>
    </row>
    <row r="119" spans="1:6" ht="15">
      <c r="A119" s="115">
        <v>20</v>
      </c>
      <c r="B119" s="116" t="str">
        <f t="shared" si="3"/>
        <v>Z 28</v>
      </c>
      <c r="C119" s="115" t="s">
        <v>35</v>
      </c>
      <c r="D119" s="121"/>
      <c r="E119" s="112">
        <v>2</v>
      </c>
      <c r="F119" s="119"/>
    </row>
    <row r="120" spans="1:5" ht="15">
      <c r="A120" s="115">
        <v>1</v>
      </c>
      <c r="B120" s="116" t="str">
        <f t="shared" si="3"/>
        <v>Z 29</v>
      </c>
      <c r="C120" s="117" t="s">
        <v>17</v>
      </c>
      <c r="D120" s="121"/>
      <c r="E120" s="112">
        <v>1</v>
      </c>
    </row>
    <row r="121" spans="1:5" ht="15">
      <c r="A121" s="115">
        <v>1</v>
      </c>
      <c r="B121" s="116" t="str">
        <f t="shared" si="3"/>
        <v>Z 29</v>
      </c>
      <c r="C121" s="115" t="s">
        <v>17</v>
      </c>
      <c r="D121" s="121"/>
      <c r="E121" s="112">
        <v>1</v>
      </c>
    </row>
    <row r="122" spans="1:5" ht="15">
      <c r="A122" s="115">
        <v>1</v>
      </c>
      <c r="B122" s="116" t="str">
        <f t="shared" si="3"/>
        <v>Z 29</v>
      </c>
      <c r="C122" s="115" t="s">
        <v>35</v>
      </c>
      <c r="D122" s="121"/>
      <c r="E122" s="112">
        <v>2</v>
      </c>
    </row>
    <row r="123" spans="1:5" ht="15">
      <c r="A123" s="115">
        <v>1</v>
      </c>
      <c r="B123" s="116" t="str">
        <f t="shared" si="3"/>
        <v>Z 29</v>
      </c>
      <c r="C123" s="115" t="s">
        <v>35</v>
      </c>
      <c r="D123" s="121"/>
      <c r="E123" s="112">
        <v>2</v>
      </c>
    </row>
    <row r="124" spans="1:5" ht="15">
      <c r="A124" s="115">
        <v>9</v>
      </c>
      <c r="B124" s="116" t="str">
        <f t="shared" si="3"/>
        <v>Z 30</v>
      </c>
      <c r="C124" s="117" t="s">
        <v>17</v>
      </c>
      <c r="D124" s="121"/>
      <c r="E124" s="112">
        <v>1</v>
      </c>
    </row>
    <row r="125" spans="1:5" ht="15">
      <c r="A125" s="115">
        <v>9</v>
      </c>
      <c r="B125" s="116" t="str">
        <f t="shared" si="3"/>
        <v>Z 30</v>
      </c>
      <c r="C125" s="115" t="s">
        <v>17</v>
      </c>
      <c r="D125" s="121"/>
      <c r="E125" s="112">
        <v>1</v>
      </c>
    </row>
    <row r="126" spans="1:5" ht="15">
      <c r="A126" s="115">
        <v>9</v>
      </c>
      <c r="B126" s="116" t="str">
        <f t="shared" si="3"/>
        <v>Z 30</v>
      </c>
      <c r="C126" s="115" t="s">
        <v>35</v>
      </c>
      <c r="D126" s="121"/>
      <c r="E126" s="112">
        <v>2</v>
      </c>
    </row>
    <row r="127" spans="1:5" ht="15">
      <c r="A127" s="115">
        <v>9</v>
      </c>
      <c r="B127" s="116" t="str">
        <f t="shared" si="3"/>
        <v>Z 30</v>
      </c>
      <c r="C127" s="115" t="s">
        <v>35</v>
      </c>
      <c r="D127" s="121"/>
      <c r="E127" s="112">
        <v>2</v>
      </c>
    </row>
    <row r="128" spans="1:6" ht="15">
      <c r="A128" s="115">
        <v>31</v>
      </c>
      <c r="B128" s="116" t="str">
        <f t="shared" si="3"/>
        <v>Z31</v>
      </c>
      <c r="C128" s="117" t="s">
        <v>17</v>
      </c>
      <c r="D128" s="121"/>
      <c r="E128" s="112">
        <v>1</v>
      </c>
      <c r="F128" s="119"/>
    </row>
    <row r="129" spans="1:6" ht="15">
      <c r="A129" s="115">
        <v>31</v>
      </c>
      <c r="B129" s="116" t="str">
        <f t="shared" si="3"/>
        <v>Z31</v>
      </c>
      <c r="C129" s="115" t="s">
        <v>17</v>
      </c>
      <c r="D129" s="121"/>
      <c r="E129" s="112">
        <v>1</v>
      </c>
      <c r="F129" s="119"/>
    </row>
    <row r="130" spans="1:6" ht="15">
      <c r="A130" s="115">
        <v>31</v>
      </c>
      <c r="B130" s="116" t="str">
        <f t="shared" si="3"/>
        <v>Z31</v>
      </c>
      <c r="C130" s="115" t="s">
        <v>35</v>
      </c>
      <c r="D130" s="121"/>
      <c r="E130" s="112">
        <v>2</v>
      </c>
      <c r="F130" s="119"/>
    </row>
    <row r="131" spans="1:6" ht="15">
      <c r="A131" s="115">
        <v>31</v>
      </c>
      <c r="B131" s="116" t="str">
        <f t="shared" si="3"/>
        <v>Z31</v>
      </c>
      <c r="C131" s="115" t="s">
        <v>35</v>
      </c>
      <c r="D131" s="122"/>
      <c r="E131" s="112">
        <v>2</v>
      </c>
      <c r="F131" s="119"/>
    </row>
    <row r="132" spans="1:6" ht="15">
      <c r="A132" s="115">
        <v>32</v>
      </c>
      <c r="B132" s="116" t="str">
        <f t="shared" si="3"/>
        <v>Z32</v>
      </c>
      <c r="C132" s="117" t="s">
        <v>17</v>
      </c>
      <c r="D132" s="121"/>
      <c r="E132" s="112">
        <v>1</v>
      </c>
      <c r="F132" s="119"/>
    </row>
    <row r="133" spans="1:6" ht="15">
      <c r="A133" s="115">
        <v>32</v>
      </c>
      <c r="B133" s="116" t="str">
        <f t="shared" si="3"/>
        <v>Z32</v>
      </c>
      <c r="C133" s="115" t="s">
        <v>17</v>
      </c>
      <c r="D133" s="123"/>
      <c r="E133" s="112">
        <v>1</v>
      </c>
      <c r="F133" s="119"/>
    </row>
    <row r="134" spans="1:6" ht="15">
      <c r="A134" s="115">
        <v>32</v>
      </c>
      <c r="B134" s="116" t="str">
        <f t="shared" si="3"/>
        <v>Z32</v>
      </c>
      <c r="C134" s="115" t="s">
        <v>35</v>
      </c>
      <c r="D134" s="122"/>
      <c r="E134" s="112">
        <v>2</v>
      </c>
      <c r="F134" s="119"/>
    </row>
    <row r="135" spans="1:6" ht="15">
      <c r="A135" s="115">
        <v>32</v>
      </c>
      <c r="B135" s="116" t="str">
        <f t="shared" si="3"/>
        <v>Z32</v>
      </c>
      <c r="C135" s="115" t="s">
        <v>35</v>
      </c>
      <c r="D135" s="121"/>
      <c r="E135" s="112">
        <v>2</v>
      </c>
      <c r="F135" s="119"/>
    </row>
    <row r="136" spans="1:6" ht="15">
      <c r="A136" s="115">
        <v>33</v>
      </c>
      <c r="B136" s="116" t="str">
        <f aca="true" t="shared" si="4" ref="B136:B167">INDEX(Equipe_Nom,MATCH($A136,Equipe_Numero,0),1)</f>
        <v>Z33</v>
      </c>
      <c r="C136" s="117" t="s">
        <v>17</v>
      </c>
      <c r="D136" s="121"/>
      <c r="E136" s="112">
        <v>1</v>
      </c>
      <c r="F136" s="119"/>
    </row>
    <row r="137" spans="1:6" ht="15">
      <c r="A137" s="115">
        <v>33</v>
      </c>
      <c r="B137" s="116" t="str">
        <f t="shared" si="4"/>
        <v>Z33</v>
      </c>
      <c r="C137" s="115" t="s">
        <v>17</v>
      </c>
      <c r="D137" s="121"/>
      <c r="E137" s="112">
        <v>1</v>
      </c>
      <c r="F137" s="119"/>
    </row>
    <row r="138" spans="1:6" ht="15">
      <c r="A138" s="115">
        <v>33</v>
      </c>
      <c r="B138" s="116" t="str">
        <f t="shared" si="4"/>
        <v>Z33</v>
      </c>
      <c r="C138" s="115" t="s">
        <v>35</v>
      </c>
      <c r="D138" s="121"/>
      <c r="E138" s="112">
        <v>2</v>
      </c>
      <c r="F138" s="119"/>
    </row>
    <row r="139" spans="1:6" ht="15">
      <c r="A139" s="115">
        <v>33</v>
      </c>
      <c r="B139" s="116" t="str">
        <f t="shared" si="4"/>
        <v>Z33</v>
      </c>
      <c r="C139" s="115" t="s">
        <v>35</v>
      </c>
      <c r="D139" s="121"/>
      <c r="E139" s="112">
        <v>2</v>
      </c>
      <c r="F139" s="119"/>
    </row>
    <row r="140" spans="1:6" ht="15">
      <c r="A140" s="115">
        <v>34</v>
      </c>
      <c r="B140" s="116" t="str">
        <f t="shared" si="4"/>
        <v>Z34</v>
      </c>
      <c r="C140" s="117" t="s">
        <v>17</v>
      </c>
      <c r="D140" s="121"/>
      <c r="E140" s="112">
        <v>1</v>
      </c>
      <c r="F140" s="119"/>
    </row>
    <row r="141" spans="1:6" ht="15">
      <c r="A141" s="115">
        <v>34</v>
      </c>
      <c r="B141" s="116" t="str">
        <f t="shared" si="4"/>
        <v>Z34</v>
      </c>
      <c r="C141" s="115" t="s">
        <v>17</v>
      </c>
      <c r="D141" s="121"/>
      <c r="E141" s="112">
        <v>1</v>
      </c>
      <c r="F141" s="119"/>
    </row>
    <row r="142" spans="1:6" ht="15">
      <c r="A142" s="115">
        <v>34</v>
      </c>
      <c r="B142" s="116" t="str">
        <f t="shared" si="4"/>
        <v>Z34</v>
      </c>
      <c r="C142" s="115" t="s">
        <v>35</v>
      </c>
      <c r="D142" s="121"/>
      <c r="E142" s="112">
        <v>2</v>
      </c>
      <c r="F142" s="119"/>
    </row>
    <row r="143" spans="1:6" ht="15">
      <c r="A143" s="115">
        <v>34</v>
      </c>
      <c r="B143" s="116" t="str">
        <f t="shared" si="4"/>
        <v>Z34</v>
      </c>
      <c r="C143" s="115" t="s">
        <v>35</v>
      </c>
      <c r="D143" s="121"/>
      <c r="E143" s="112">
        <v>2</v>
      </c>
      <c r="F143" s="119"/>
    </row>
    <row r="144" spans="1:6" ht="15">
      <c r="A144" s="115">
        <v>35</v>
      </c>
      <c r="B144" s="116" t="str">
        <f t="shared" si="4"/>
        <v>Z35</v>
      </c>
      <c r="C144" s="117" t="s">
        <v>17</v>
      </c>
      <c r="D144" s="121"/>
      <c r="E144" s="112">
        <v>1</v>
      </c>
      <c r="F144" s="119"/>
    </row>
    <row r="145" spans="1:6" ht="15">
      <c r="A145" s="115">
        <v>35</v>
      </c>
      <c r="B145" s="116" t="str">
        <f t="shared" si="4"/>
        <v>Z35</v>
      </c>
      <c r="C145" s="115" t="s">
        <v>17</v>
      </c>
      <c r="D145" s="121"/>
      <c r="E145" s="112">
        <v>1</v>
      </c>
      <c r="F145" s="119"/>
    </row>
    <row r="146" spans="1:6" ht="15">
      <c r="A146" s="115">
        <v>35</v>
      </c>
      <c r="B146" s="116" t="str">
        <f t="shared" si="4"/>
        <v>Z35</v>
      </c>
      <c r="C146" s="115" t="s">
        <v>35</v>
      </c>
      <c r="D146" s="121"/>
      <c r="E146" s="112">
        <v>2</v>
      </c>
      <c r="F146" s="119"/>
    </row>
    <row r="147" spans="1:6" ht="15">
      <c r="A147" s="115">
        <v>35</v>
      </c>
      <c r="B147" s="116" t="str">
        <f t="shared" si="4"/>
        <v>Z35</v>
      </c>
      <c r="C147" s="115" t="s">
        <v>35</v>
      </c>
      <c r="D147" s="121"/>
      <c r="E147" s="112">
        <v>2</v>
      </c>
      <c r="F147" s="119"/>
    </row>
    <row r="148" spans="1:6" ht="15">
      <c r="A148" s="115">
        <v>36</v>
      </c>
      <c r="B148" s="116" t="str">
        <f t="shared" si="4"/>
        <v>Z36</v>
      </c>
      <c r="C148" s="117" t="s">
        <v>17</v>
      </c>
      <c r="D148" s="121"/>
      <c r="E148" s="112">
        <v>1</v>
      </c>
      <c r="F148" s="119"/>
    </row>
    <row r="149" spans="1:6" ht="15">
      <c r="A149" s="115">
        <v>36</v>
      </c>
      <c r="B149" s="116" t="str">
        <f t="shared" si="4"/>
        <v>Z36</v>
      </c>
      <c r="C149" s="115" t="s">
        <v>17</v>
      </c>
      <c r="D149" s="121"/>
      <c r="E149" s="112">
        <v>1</v>
      </c>
      <c r="F149" s="119"/>
    </row>
    <row r="150" spans="1:6" ht="15">
      <c r="A150" s="115">
        <v>36</v>
      </c>
      <c r="B150" s="116" t="str">
        <f t="shared" si="4"/>
        <v>Z36</v>
      </c>
      <c r="C150" s="115" t="s">
        <v>35</v>
      </c>
      <c r="D150" s="121"/>
      <c r="E150" s="112">
        <v>2</v>
      </c>
      <c r="F150" s="119"/>
    </row>
    <row r="151" spans="1:6" ht="15">
      <c r="A151" s="115">
        <v>36</v>
      </c>
      <c r="B151" s="116" t="str">
        <f t="shared" si="4"/>
        <v>Z36</v>
      </c>
      <c r="C151" s="115" t="s">
        <v>35</v>
      </c>
      <c r="D151" s="121"/>
      <c r="E151" s="112">
        <v>2</v>
      </c>
      <c r="F151" s="119"/>
    </row>
    <row r="152" spans="1:6" ht="15">
      <c r="A152" s="115">
        <v>37</v>
      </c>
      <c r="B152" s="116" t="str">
        <f t="shared" si="4"/>
        <v>Z37</v>
      </c>
      <c r="C152" s="117" t="s">
        <v>17</v>
      </c>
      <c r="D152" s="121"/>
      <c r="E152" s="112">
        <v>1</v>
      </c>
      <c r="F152" s="119"/>
    </row>
    <row r="153" spans="1:6" ht="15">
      <c r="A153" s="115">
        <v>37</v>
      </c>
      <c r="B153" s="116" t="str">
        <f t="shared" si="4"/>
        <v>Z37</v>
      </c>
      <c r="C153" s="115" t="s">
        <v>17</v>
      </c>
      <c r="D153" s="121"/>
      <c r="E153" s="112">
        <v>1</v>
      </c>
      <c r="F153" s="119"/>
    </row>
    <row r="154" spans="1:6" ht="15">
      <c r="A154" s="115">
        <v>37</v>
      </c>
      <c r="B154" s="116" t="str">
        <f t="shared" si="4"/>
        <v>Z37</v>
      </c>
      <c r="C154" s="115" t="s">
        <v>35</v>
      </c>
      <c r="D154" s="121"/>
      <c r="E154" s="112">
        <v>2</v>
      </c>
      <c r="F154" s="119"/>
    </row>
    <row r="155" spans="1:6" ht="15">
      <c r="A155" s="115">
        <v>37</v>
      </c>
      <c r="B155" s="116" t="str">
        <f t="shared" si="4"/>
        <v>Z37</v>
      </c>
      <c r="C155" s="115" t="s">
        <v>35</v>
      </c>
      <c r="D155" s="121"/>
      <c r="E155" s="112">
        <v>2</v>
      </c>
      <c r="F155" s="119"/>
    </row>
    <row r="156" spans="1:6" ht="15">
      <c r="A156" s="115">
        <v>38</v>
      </c>
      <c r="B156" s="116" t="str">
        <f t="shared" si="4"/>
        <v>Z38</v>
      </c>
      <c r="C156" s="117" t="s">
        <v>17</v>
      </c>
      <c r="D156" s="121"/>
      <c r="E156" s="112">
        <v>1</v>
      </c>
      <c r="F156" s="119"/>
    </row>
    <row r="157" spans="1:6" ht="15">
      <c r="A157" s="115">
        <v>38</v>
      </c>
      <c r="B157" s="116" t="str">
        <f t="shared" si="4"/>
        <v>Z38</v>
      </c>
      <c r="C157" s="115" t="s">
        <v>17</v>
      </c>
      <c r="D157" s="121"/>
      <c r="E157" s="112">
        <v>1</v>
      </c>
      <c r="F157" s="119"/>
    </row>
    <row r="158" spans="1:6" ht="15">
      <c r="A158" s="115">
        <v>38</v>
      </c>
      <c r="B158" s="116" t="str">
        <f t="shared" si="4"/>
        <v>Z38</v>
      </c>
      <c r="C158" s="115" t="s">
        <v>35</v>
      </c>
      <c r="D158" s="121"/>
      <c r="E158" s="112">
        <v>2</v>
      </c>
      <c r="F158" s="119"/>
    </row>
    <row r="159" spans="1:6" ht="15">
      <c r="A159" s="115">
        <v>38</v>
      </c>
      <c r="B159" s="116" t="str">
        <f t="shared" si="4"/>
        <v>Z38</v>
      </c>
      <c r="C159" s="115" t="s">
        <v>35</v>
      </c>
      <c r="D159" s="124"/>
      <c r="E159" s="112">
        <v>2</v>
      </c>
      <c r="F159" s="119"/>
    </row>
    <row r="160" spans="1:6" ht="15">
      <c r="A160" s="115">
        <v>39</v>
      </c>
      <c r="B160" s="116" t="str">
        <f t="shared" si="4"/>
        <v>Z39</v>
      </c>
      <c r="C160" s="117" t="s">
        <v>17</v>
      </c>
      <c r="D160" s="122"/>
      <c r="E160" s="112">
        <v>1</v>
      </c>
      <c r="F160" s="119"/>
    </row>
    <row r="161" spans="1:6" ht="15">
      <c r="A161" s="115">
        <v>39</v>
      </c>
      <c r="B161" s="116" t="str">
        <f t="shared" si="4"/>
        <v>Z39</v>
      </c>
      <c r="C161" s="115" t="s">
        <v>17</v>
      </c>
      <c r="D161" s="121"/>
      <c r="E161" s="112">
        <v>1</v>
      </c>
      <c r="F161" s="119"/>
    </row>
    <row r="162" spans="1:6" ht="15">
      <c r="A162" s="115">
        <v>39</v>
      </c>
      <c r="B162" s="116" t="str">
        <f t="shared" si="4"/>
        <v>Z39</v>
      </c>
      <c r="C162" s="115" t="s">
        <v>35</v>
      </c>
      <c r="D162" s="121"/>
      <c r="E162" s="112">
        <v>2</v>
      </c>
      <c r="F162" s="119"/>
    </row>
    <row r="163" spans="1:6" ht="15">
      <c r="A163" s="115">
        <v>39</v>
      </c>
      <c r="B163" s="116" t="str">
        <f t="shared" si="4"/>
        <v>Z39</v>
      </c>
      <c r="C163" s="115" t="s">
        <v>35</v>
      </c>
      <c r="D163" s="121"/>
      <c r="E163" s="112">
        <v>2</v>
      </c>
      <c r="F163" s="119"/>
    </row>
    <row r="164" spans="1:6" ht="15">
      <c r="A164" s="115">
        <v>40</v>
      </c>
      <c r="B164" s="116" t="str">
        <f t="shared" si="4"/>
        <v>Z40</v>
      </c>
      <c r="C164" s="117" t="s">
        <v>17</v>
      </c>
      <c r="D164" s="121"/>
      <c r="E164" s="112">
        <v>1</v>
      </c>
      <c r="F164" s="119"/>
    </row>
    <row r="165" spans="1:6" ht="15">
      <c r="A165" s="115">
        <v>40</v>
      </c>
      <c r="B165" s="116" t="str">
        <f t="shared" si="4"/>
        <v>Z40</v>
      </c>
      <c r="C165" s="115" t="s">
        <v>17</v>
      </c>
      <c r="D165" s="121"/>
      <c r="E165" s="112">
        <v>1</v>
      </c>
      <c r="F165" s="119"/>
    </row>
    <row r="166" spans="1:6" ht="15">
      <c r="A166" s="115">
        <v>40</v>
      </c>
      <c r="B166" s="116" t="str">
        <f t="shared" si="4"/>
        <v>Z40</v>
      </c>
      <c r="C166" s="115" t="s">
        <v>35</v>
      </c>
      <c r="D166" s="121"/>
      <c r="E166" s="112">
        <v>2</v>
      </c>
      <c r="F166" s="119"/>
    </row>
    <row r="167" spans="1:6" ht="15">
      <c r="A167" s="115">
        <v>40</v>
      </c>
      <c r="B167" s="116" t="str">
        <f t="shared" si="4"/>
        <v>Z40</v>
      </c>
      <c r="C167" s="115" t="s">
        <v>35</v>
      </c>
      <c r="D167" s="124"/>
      <c r="E167" s="112">
        <v>2</v>
      </c>
      <c r="F167" s="119"/>
    </row>
    <row r="168" spans="1:6" ht="15">
      <c r="A168" s="115">
        <v>41</v>
      </c>
      <c r="B168" s="116" t="str">
        <f aca="true" t="shared" si="5" ref="B168:B199">INDEX(Equipe_Nom,MATCH($A168,Equipe_Numero,0),1)</f>
        <v>Z41</v>
      </c>
      <c r="C168" s="117" t="s">
        <v>17</v>
      </c>
      <c r="D168" s="123"/>
      <c r="E168" s="112">
        <v>1</v>
      </c>
      <c r="F168" s="119"/>
    </row>
    <row r="169" spans="1:6" ht="15">
      <c r="A169" s="115">
        <v>41</v>
      </c>
      <c r="B169" s="116" t="str">
        <f t="shared" si="5"/>
        <v>Z41</v>
      </c>
      <c r="C169" s="115" t="s">
        <v>17</v>
      </c>
      <c r="D169" s="123"/>
      <c r="E169" s="112">
        <v>1</v>
      </c>
      <c r="F169" s="119"/>
    </row>
    <row r="170" spans="1:6" ht="15">
      <c r="A170" s="115">
        <v>41</v>
      </c>
      <c r="B170" s="116" t="str">
        <f t="shared" si="5"/>
        <v>Z41</v>
      </c>
      <c r="C170" s="115" t="s">
        <v>35</v>
      </c>
      <c r="D170" s="122"/>
      <c r="E170" s="112">
        <v>2</v>
      </c>
      <c r="F170" s="119"/>
    </row>
    <row r="171" spans="1:6" ht="15">
      <c r="A171" s="115">
        <v>41</v>
      </c>
      <c r="B171" s="116" t="str">
        <f t="shared" si="5"/>
        <v>Z41</v>
      </c>
      <c r="C171" s="115" t="s">
        <v>35</v>
      </c>
      <c r="D171" s="122"/>
      <c r="E171" s="112">
        <v>2</v>
      </c>
      <c r="F171" s="119"/>
    </row>
    <row r="172" spans="1:6" ht="15">
      <c r="A172" s="115">
        <v>42</v>
      </c>
      <c r="B172" s="116" t="str">
        <f t="shared" si="5"/>
        <v>Z42</v>
      </c>
      <c r="C172" s="117" t="s">
        <v>17</v>
      </c>
      <c r="D172" s="122"/>
      <c r="E172" s="112">
        <v>1</v>
      </c>
      <c r="F172" s="119"/>
    </row>
    <row r="173" spans="1:6" ht="15">
      <c r="A173" s="115">
        <v>42</v>
      </c>
      <c r="B173" s="116" t="str">
        <f t="shared" si="5"/>
        <v>Z42</v>
      </c>
      <c r="C173" s="115" t="s">
        <v>17</v>
      </c>
      <c r="D173" s="122"/>
      <c r="E173" s="112">
        <v>1</v>
      </c>
      <c r="F173" s="119"/>
    </row>
    <row r="174" spans="1:6" ht="15">
      <c r="A174" s="115">
        <v>42</v>
      </c>
      <c r="B174" s="116" t="str">
        <f t="shared" si="5"/>
        <v>Z42</v>
      </c>
      <c r="C174" s="115" t="s">
        <v>35</v>
      </c>
      <c r="D174" s="121"/>
      <c r="E174" s="112">
        <v>2</v>
      </c>
      <c r="F174" s="119"/>
    </row>
    <row r="175" spans="1:6" ht="15">
      <c r="A175" s="115">
        <v>42</v>
      </c>
      <c r="B175" s="116" t="str">
        <f t="shared" si="5"/>
        <v>Z42</v>
      </c>
      <c r="C175" s="115" t="s">
        <v>35</v>
      </c>
      <c r="D175" s="121"/>
      <c r="E175" s="112">
        <v>2</v>
      </c>
      <c r="F175" s="119"/>
    </row>
    <row r="176" spans="1:5" ht="15">
      <c r="A176" s="115">
        <v>43</v>
      </c>
      <c r="B176" s="116" t="str">
        <f t="shared" si="5"/>
        <v>Z43</v>
      </c>
      <c r="C176" s="117" t="s">
        <v>17</v>
      </c>
      <c r="D176" s="121"/>
      <c r="E176" s="112">
        <v>1</v>
      </c>
    </row>
    <row r="177" spans="1:5" ht="15">
      <c r="A177" s="115">
        <v>43</v>
      </c>
      <c r="B177" s="116" t="str">
        <f t="shared" si="5"/>
        <v>Z43</v>
      </c>
      <c r="C177" s="115" t="s">
        <v>17</v>
      </c>
      <c r="D177" s="121"/>
      <c r="E177" s="112">
        <v>1</v>
      </c>
    </row>
    <row r="178" spans="1:5" ht="15">
      <c r="A178" s="115">
        <v>43</v>
      </c>
      <c r="B178" s="116" t="str">
        <f t="shared" si="5"/>
        <v>Z43</v>
      </c>
      <c r="C178" s="115" t="s">
        <v>35</v>
      </c>
      <c r="D178" s="122"/>
      <c r="E178" s="112">
        <v>2</v>
      </c>
    </row>
    <row r="179" spans="1:5" ht="15">
      <c r="A179" s="115">
        <v>43</v>
      </c>
      <c r="B179" s="116" t="str">
        <f t="shared" si="5"/>
        <v>Z43</v>
      </c>
      <c r="C179" s="115" t="s">
        <v>35</v>
      </c>
      <c r="D179" s="122"/>
      <c r="E179" s="112">
        <v>2</v>
      </c>
    </row>
    <row r="180" spans="1:6" ht="15">
      <c r="A180" s="115">
        <v>44</v>
      </c>
      <c r="B180" s="116" t="str">
        <f t="shared" si="5"/>
        <v>Z44</v>
      </c>
      <c r="C180" s="117" t="s">
        <v>17</v>
      </c>
      <c r="D180" s="121"/>
      <c r="E180" s="112">
        <v>1</v>
      </c>
      <c r="F180" s="119"/>
    </row>
    <row r="181" spans="1:6" ht="15">
      <c r="A181" s="115">
        <v>44</v>
      </c>
      <c r="B181" s="116" t="str">
        <f t="shared" si="5"/>
        <v>Z44</v>
      </c>
      <c r="C181" s="115" t="s">
        <v>17</v>
      </c>
      <c r="D181" s="121"/>
      <c r="E181" s="112">
        <v>1</v>
      </c>
      <c r="F181" s="119"/>
    </row>
    <row r="182" spans="1:6" ht="15">
      <c r="A182" s="115">
        <v>44</v>
      </c>
      <c r="B182" s="116" t="str">
        <f t="shared" si="5"/>
        <v>Z44</v>
      </c>
      <c r="C182" s="115" t="s">
        <v>35</v>
      </c>
      <c r="D182" s="123"/>
      <c r="E182" s="112">
        <v>2</v>
      </c>
      <c r="F182" s="119"/>
    </row>
    <row r="183" spans="1:6" ht="15">
      <c r="A183" s="115">
        <v>44</v>
      </c>
      <c r="B183" s="116" t="str">
        <f t="shared" si="5"/>
        <v>Z44</v>
      </c>
      <c r="C183" s="115" t="s">
        <v>35</v>
      </c>
      <c r="D183" s="121"/>
      <c r="E183" s="112">
        <v>2</v>
      </c>
      <c r="F183" s="119"/>
    </row>
    <row r="184" spans="1:6" ht="15">
      <c r="A184" s="115">
        <v>45</v>
      </c>
      <c r="B184" s="116" t="str">
        <f t="shared" si="5"/>
        <v>Z45</v>
      </c>
      <c r="C184" s="117" t="s">
        <v>17</v>
      </c>
      <c r="D184" s="121"/>
      <c r="E184" s="112">
        <v>1</v>
      </c>
      <c r="F184" s="119"/>
    </row>
    <row r="185" spans="1:6" ht="15">
      <c r="A185" s="115">
        <v>45</v>
      </c>
      <c r="B185" s="116" t="str">
        <f t="shared" si="5"/>
        <v>Z45</v>
      </c>
      <c r="C185" s="115" t="s">
        <v>17</v>
      </c>
      <c r="D185" s="121"/>
      <c r="E185" s="112">
        <v>1</v>
      </c>
      <c r="F185" s="119"/>
    </row>
    <row r="186" spans="1:6" ht="15">
      <c r="A186" s="115">
        <v>45</v>
      </c>
      <c r="B186" s="116" t="str">
        <f t="shared" si="5"/>
        <v>Z45</v>
      </c>
      <c r="C186" s="115" t="s">
        <v>35</v>
      </c>
      <c r="D186" s="121"/>
      <c r="E186" s="112">
        <v>2</v>
      </c>
      <c r="F186" s="119"/>
    </row>
    <row r="187" spans="1:6" ht="15">
      <c r="A187" s="115">
        <v>45</v>
      </c>
      <c r="B187" s="116" t="str">
        <f t="shared" si="5"/>
        <v>Z45</v>
      </c>
      <c r="C187" s="115" t="s">
        <v>35</v>
      </c>
      <c r="D187" s="121"/>
      <c r="E187" s="112">
        <v>2</v>
      </c>
      <c r="F187" s="119"/>
    </row>
    <row r="188" spans="1:5" ht="15">
      <c r="A188" s="115">
        <v>46</v>
      </c>
      <c r="B188" s="116" t="str">
        <f t="shared" si="5"/>
        <v>Z46</v>
      </c>
      <c r="C188" s="117" t="s">
        <v>17</v>
      </c>
      <c r="D188" s="121"/>
      <c r="E188" s="112">
        <v>1</v>
      </c>
    </row>
    <row r="189" spans="1:5" ht="15">
      <c r="A189" s="115">
        <v>46</v>
      </c>
      <c r="B189" s="116" t="str">
        <f t="shared" si="5"/>
        <v>Z46</v>
      </c>
      <c r="C189" s="115" t="s">
        <v>17</v>
      </c>
      <c r="D189" s="121"/>
      <c r="E189" s="112">
        <v>1</v>
      </c>
    </row>
    <row r="190" spans="1:5" ht="15">
      <c r="A190" s="115">
        <v>46</v>
      </c>
      <c r="B190" s="120" t="str">
        <f t="shared" si="5"/>
        <v>Z46</v>
      </c>
      <c r="C190" s="115" t="s">
        <v>35</v>
      </c>
      <c r="D190" s="121"/>
      <c r="E190" s="112">
        <v>2</v>
      </c>
    </row>
    <row r="191" spans="1:5" ht="15">
      <c r="A191" s="115">
        <v>46</v>
      </c>
      <c r="B191" s="120" t="str">
        <f t="shared" si="5"/>
        <v>Z46</v>
      </c>
      <c r="C191" s="115" t="s">
        <v>35</v>
      </c>
      <c r="D191" s="121"/>
      <c r="E191" s="112">
        <v>2</v>
      </c>
    </row>
    <row r="192" spans="1:5" ht="15">
      <c r="A192" s="115">
        <v>47</v>
      </c>
      <c r="B192" s="120" t="str">
        <f t="shared" si="5"/>
        <v>Z47</v>
      </c>
      <c r="C192" s="117" t="s">
        <v>17</v>
      </c>
      <c r="D192" s="123"/>
      <c r="E192" s="112">
        <v>1</v>
      </c>
    </row>
    <row r="193" spans="1:5" ht="15">
      <c r="A193" s="115">
        <v>47</v>
      </c>
      <c r="B193" s="120" t="str">
        <f t="shared" si="5"/>
        <v>Z47</v>
      </c>
      <c r="C193" s="115" t="s">
        <v>17</v>
      </c>
      <c r="D193" s="121"/>
      <c r="E193" s="112">
        <v>1</v>
      </c>
    </row>
    <row r="194" spans="1:5" ht="15">
      <c r="A194" s="115">
        <v>47</v>
      </c>
      <c r="B194" s="120" t="str">
        <f t="shared" si="5"/>
        <v>Z47</v>
      </c>
      <c r="C194" s="115" t="s">
        <v>35</v>
      </c>
      <c r="D194" s="122"/>
      <c r="E194" s="112">
        <v>2</v>
      </c>
    </row>
    <row r="195" spans="1:5" ht="15">
      <c r="A195" s="115">
        <v>47</v>
      </c>
      <c r="B195" s="120" t="str">
        <f t="shared" si="5"/>
        <v>Z47</v>
      </c>
      <c r="C195" s="115" t="s">
        <v>35</v>
      </c>
      <c r="D195" s="122"/>
      <c r="E195" s="112">
        <v>2</v>
      </c>
    </row>
    <row r="196" spans="1:6" ht="15">
      <c r="A196" s="115">
        <v>48</v>
      </c>
      <c r="B196" s="120" t="str">
        <f t="shared" si="5"/>
        <v>Z48</v>
      </c>
      <c r="C196" s="117" t="s">
        <v>17</v>
      </c>
      <c r="D196" s="123"/>
      <c r="E196" s="112">
        <v>1</v>
      </c>
      <c r="F196" s="119"/>
    </row>
    <row r="197" spans="1:6" ht="15">
      <c r="A197" s="115">
        <v>48</v>
      </c>
      <c r="B197" s="120" t="str">
        <f t="shared" si="5"/>
        <v>Z48</v>
      </c>
      <c r="C197" s="115" t="s">
        <v>17</v>
      </c>
      <c r="D197" s="121"/>
      <c r="E197" s="112">
        <v>1</v>
      </c>
      <c r="F197" s="119"/>
    </row>
    <row r="198" spans="1:6" ht="15">
      <c r="A198" s="115">
        <v>48</v>
      </c>
      <c r="B198" s="120" t="str">
        <f t="shared" si="5"/>
        <v>Z48</v>
      </c>
      <c r="C198" s="115" t="s">
        <v>35</v>
      </c>
      <c r="D198" s="122"/>
      <c r="E198" s="112">
        <v>2</v>
      </c>
      <c r="F198" s="119"/>
    </row>
    <row r="199" spans="1:6" ht="15">
      <c r="A199" s="115">
        <v>48</v>
      </c>
      <c r="B199" s="120" t="str">
        <f t="shared" si="5"/>
        <v>Z48</v>
      </c>
      <c r="C199" s="115" t="s">
        <v>35</v>
      </c>
      <c r="D199" s="121"/>
      <c r="E199" s="112">
        <v>2</v>
      </c>
      <c r="F199" s="119"/>
    </row>
    <row r="200" spans="1:6" s="126" customFormat="1" ht="6.75" customHeight="1">
      <c r="A200" s="26"/>
      <c r="B200" s="25"/>
      <c r="C200" s="25"/>
      <c r="D200" s="25"/>
      <c r="E200" s="125"/>
      <c r="F200" s="127"/>
    </row>
    <row r="201" spans="1:6" s="126" customFormat="1" ht="15" customHeight="1">
      <c r="A201" s="125"/>
      <c r="E201" s="125"/>
      <c r="F201" s="127"/>
    </row>
    <row r="202" spans="1:6" s="126" customFormat="1" ht="15" customHeight="1">
      <c r="A202" s="125"/>
      <c r="E202" s="125"/>
      <c r="F202" s="127"/>
    </row>
    <row r="203" spans="1:6" s="126" customFormat="1" ht="15" customHeight="1">
      <c r="A203" s="125"/>
      <c r="D203" s="128"/>
      <c r="E203" s="125"/>
      <c r="F203" s="127"/>
    </row>
    <row r="204" spans="1:6" s="126" customFormat="1" ht="15" customHeight="1">
      <c r="A204" s="125"/>
      <c r="E204" s="125"/>
      <c r="F204" s="127"/>
    </row>
    <row r="205" spans="1:6" s="126" customFormat="1" ht="15" customHeight="1">
      <c r="A205" s="125"/>
      <c r="E205" s="125"/>
      <c r="F205" s="127"/>
    </row>
    <row r="206" spans="1:6" s="126" customFormat="1" ht="15" customHeight="1">
      <c r="A206" s="125"/>
      <c r="E206" s="125"/>
      <c r="F206" s="127"/>
    </row>
    <row r="207" spans="1:6" s="126" customFormat="1" ht="15" customHeight="1">
      <c r="A207" s="125"/>
      <c r="E207" s="125"/>
      <c r="F207" s="127"/>
    </row>
    <row r="208" spans="1:6" s="126" customFormat="1" ht="15" customHeight="1">
      <c r="A208" s="125"/>
      <c r="E208" s="125"/>
      <c r="F208" s="127"/>
    </row>
    <row r="209" spans="1:6" s="126" customFormat="1" ht="15" customHeight="1">
      <c r="A209" s="125"/>
      <c r="E209" s="125"/>
      <c r="F209" s="127"/>
    </row>
    <row r="210" spans="1:6" s="126" customFormat="1" ht="15" customHeight="1">
      <c r="A210" s="125"/>
      <c r="E210" s="125"/>
      <c r="F210" s="127"/>
    </row>
    <row r="211" spans="1:6" s="126" customFormat="1" ht="15" customHeight="1">
      <c r="A211" s="125"/>
      <c r="E211" s="125"/>
      <c r="F211" s="127"/>
    </row>
    <row r="212" spans="1:6" s="126" customFormat="1" ht="15" customHeight="1">
      <c r="A212" s="125"/>
      <c r="E212" s="125"/>
      <c r="F212" s="127"/>
    </row>
    <row r="213" spans="1:6" s="126" customFormat="1" ht="15" customHeight="1">
      <c r="A213" s="125"/>
      <c r="E213" s="125"/>
      <c r="F213" s="127"/>
    </row>
    <row r="214" spans="1:6" s="126" customFormat="1" ht="15" customHeight="1">
      <c r="A214" s="125"/>
      <c r="E214" s="125"/>
      <c r="F214" s="127"/>
    </row>
    <row r="215" spans="1:6" s="126" customFormat="1" ht="15" customHeight="1">
      <c r="A215" s="125"/>
      <c r="E215" s="125"/>
      <c r="F215" s="127"/>
    </row>
    <row r="216" spans="1:6" s="126" customFormat="1" ht="15" customHeight="1">
      <c r="A216" s="125"/>
      <c r="E216" s="125"/>
      <c r="F216" s="127"/>
    </row>
    <row r="217" spans="1:6" s="126" customFormat="1" ht="15" customHeight="1">
      <c r="A217" s="125"/>
      <c r="E217" s="125"/>
      <c r="F217" s="127"/>
    </row>
    <row r="218" spans="1:6" s="126" customFormat="1" ht="15" customHeight="1">
      <c r="A218" s="125"/>
      <c r="E218" s="125"/>
      <c r="F218" s="127"/>
    </row>
    <row r="219" spans="1:6" s="126" customFormat="1" ht="15" customHeight="1">
      <c r="A219" s="125"/>
      <c r="E219" s="125"/>
      <c r="F219" s="127"/>
    </row>
    <row r="220" spans="1:6" s="126" customFormat="1" ht="15" customHeight="1">
      <c r="A220" s="125"/>
      <c r="E220" s="125"/>
      <c r="F220" s="127"/>
    </row>
    <row r="221" spans="1:6" s="126" customFormat="1" ht="15" customHeight="1">
      <c r="A221" s="125"/>
      <c r="E221" s="125"/>
      <c r="F221" s="127"/>
    </row>
    <row r="222" spans="1:6" s="126" customFormat="1" ht="15" customHeight="1">
      <c r="A222" s="125"/>
      <c r="E222" s="125"/>
      <c r="F222" s="127"/>
    </row>
    <row r="223" spans="1:6" s="126" customFormat="1" ht="15" customHeight="1">
      <c r="A223" s="125"/>
      <c r="E223" s="125"/>
      <c r="F223" s="127"/>
    </row>
    <row r="224" spans="1:6" s="126" customFormat="1" ht="15" customHeight="1">
      <c r="A224" s="125"/>
      <c r="E224" s="125"/>
      <c r="F224" s="127"/>
    </row>
    <row r="225" spans="1:6" s="126" customFormat="1" ht="15" customHeight="1">
      <c r="A225" s="125"/>
      <c r="E225" s="125"/>
      <c r="F225" s="127"/>
    </row>
    <row r="226" spans="1:6" s="126" customFormat="1" ht="15" customHeight="1">
      <c r="A226" s="125"/>
      <c r="D226" s="128"/>
      <c r="E226" s="125"/>
      <c r="F226" s="127"/>
    </row>
    <row r="227" spans="1:6" s="126" customFormat="1" ht="15" customHeight="1">
      <c r="A227" s="125"/>
      <c r="E227" s="125"/>
      <c r="F227" s="127"/>
    </row>
    <row r="228" spans="1:6" s="126" customFormat="1" ht="15" customHeight="1">
      <c r="A228" s="125"/>
      <c r="D228" s="129"/>
      <c r="E228" s="125"/>
      <c r="F228" s="127"/>
    </row>
    <row r="229" spans="1:6" s="126" customFormat="1" ht="15" customHeight="1">
      <c r="A229" s="125"/>
      <c r="E229" s="125"/>
      <c r="F229" s="127"/>
    </row>
    <row r="230" spans="1:6" s="126" customFormat="1" ht="15" customHeight="1">
      <c r="A230" s="125"/>
      <c r="D230" s="128"/>
      <c r="E230" s="125"/>
      <c r="F230" s="127"/>
    </row>
    <row r="231" spans="1:6" s="126" customFormat="1" ht="15" customHeight="1">
      <c r="A231" s="125"/>
      <c r="E231" s="125"/>
      <c r="F231" s="127"/>
    </row>
    <row r="232" spans="1:5" s="126" customFormat="1" ht="15" customHeight="1">
      <c r="A232" s="125"/>
      <c r="E232" s="125"/>
    </row>
    <row r="233" spans="1:5" s="126" customFormat="1" ht="15" customHeight="1">
      <c r="A233" s="125"/>
      <c r="E233" s="125"/>
    </row>
    <row r="234" spans="1:5" s="126" customFormat="1" ht="15" customHeight="1">
      <c r="A234" s="125"/>
      <c r="E234" s="125"/>
    </row>
    <row r="235" spans="1:5" s="126" customFormat="1" ht="15" customHeight="1">
      <c r="A235" s="125"/>
      <c r="E235" s="125"/>
    </row>
    <row r="236" spans="1:5" s="126" customFormat="1" ht="15" customHeight="1">
      <c r="A236" s="125"/>
      <c r="D236" s="130"/>
      <c r="E236" s="125"/>
    </row>
    <row r="237" spans="1:5" s="126" customFormat="1" ht="15" customHeight="1">
      <c r="A237" s="125"/>
      <c r="D237" s="128"/>
      <c r="E237" s="125"/>
    </row>
    <row r="238" spans="1:5" s="126" customFormat="1" ht="15" customHeight="1">
      <c r="A238" s="125"/>
      <c r="E238" s="125"/>
    </row>
    <row r="239" spans="1:5" s="126" customFormat="1" ht="15" customHeight="1">
      <c r="A239" s="125"/>
      <c r="E239" s="125"/>
    </row>
    <row r="240" s="126" customFormat="1" ht="15" customHeight="1">
      <c r="E240" s="125"/>
    </row>
    <row r="241" s="126" customFormat="1" ht="15" customHeight="1">
      <c r="E241" s="125"/>
    </row>
    <row r="242" s="126" customFormat="1" ht="15" customHeight="1">
      <c r="E242" s="125"/>
    </row>
    <row r="243" s="126" customFormat="1" ht="15" customHeight="1">
      <c r="E243" s="125"/>
    </row>
    <row r="244" s="126" customFormat="1" ht="15" customHeight="1">
      <c r="E244" s="125"/>
    </row>
    <row r="245" s="126" customFormat="1" ht="15" customHeight="1">
      <c r="E245" s="125"/>
    </row>
    <row r="246" s="126" customFormat="1" ht="15" customHeight="1">
      <c r="E246" s="125"/>
    </row>
    <row r="247" s="126" customFormat="1" ht="15" customHeight="1">
      <c r="E247" s="125"/>
    </row>
    <row r="248" s="126" customFormat="1" ht="15" customHeight="1">
      <c r="E248" s="125"/>
    </row>
    <row r="249" s="126" customFormat="1" ht="15" customHeight="1">
      <c r="E249" s="125"/>
    </row>
    <row r="250" s="126" customFormat="1" ht="15" customHeight="1">
      <c r="E250" s="125"/>
    </row>
    <row r="251" s="126" customFormat="1" ht="15" customHeight="1">
      <c r="E251" s="125"/>
    </row>
    <row r="252" s="126" customFormat="1" ht="15" customHeight="1">
      <c r="E252" s="125"/>
    </row>
    <row r="253" s="126" customFormat="1" ht="15" customHeight="1">
      <c r="E253" s="125"/>
    </row>
    <row r="254" s="126" customFormat="1" ht="15" customHeight="1">
      <c r="E254" s="125"/>
    </row>
    <row r="255" s="126" customFormat="1" ht="15" customHeight="1">
      <c r="E255" s="125"/>
    </row>
    <row r="256" s="126" customFormat="1" ht="15" customHeight="1">
      <c r="E256" s="125"/>
    </row>
    <row r="257" s="126" customFormat="1" ht="15" customHeight="1">
      <c r="E257" s="125"/>
    </row>
    <row r="258" s="126" customFormat="1" ht="15" customHeight="1">
      <c r="E258" s="125"/>
    </row>
    <row r="259" s="126" customFormat="1" ht="15" customHeight="1">
      <c r="E259" s="125"/>
    </row>
    <row r="260" s="126" customFormat="1" ht="15" customHeight="1">
      <c r="E260" s="125"/>
    </row>
    <row r="261" s="126" customFormat="1" ht="15" customHeight="1">
      <c r="E261" s="125"/>
    </row>
    <row r="262" s="126" customFormat="1" ht="15" customHeight="1">
      <c r="E262" s="125"/>
    </row>
    <row r="263" s="126" customFormat="1" ht="15" customHeight="1">
      <c r="E263" s="125"/>
    </row>
    <row r="264" s="126" customFormat="1" ht="15" customHeight="1">
      <c r="E264" s="125"/>
    </row>
    <row r="265" s="126" customFormat="1" ht="15" customHeight="1">
      <c r="E265" s="125"/>
    </row>
    <row r="266" s="126" customFormat="1" ht="15" customHeight="1">
      <c r="E266" s="125"/>
    </row>
    <row r="267" s="126" customFormat="1" ht="15" customHeight="1">
      <c r="E267" s="125"/>
    </row>
    <row r="268" s="126" customFormat="1" ht="15" customHeight="1">
      <c r="E268" s="125"/>
    </row>
    <row r="269" s="126" customFormat="1" ht="15" customHeight="1">
      <c r="E269" s="125"/>
    </row>
    <row r="270" s="126" customFormat="1" ht="15" customHeight="1">
      <c r="E270" s="125"/>
    </row>
    <row r="271" s="126" customFormat="1" ht="15" customHeight="1">
      <c r="E271" s="125"/>
    </row>
    <row r="272" s="131" customFormat="1" ht="15" customHeight="1">
      <c r="E272" s="132"/>
    </row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</sheetData>
  <sheetProtection sheet="1" objects="1" scenarios="1"/>
  <mergeCells count="2">
    <mergeCell ref="B5:D5"/>
    <mergeCell ref="B1:D1"/>
  </mergeCells>
  <conditionalFormatting sqref="A8:D199">
    <cfRule type="expression" priority="3" dxfId="4" stopIfTrue="1">
      <formula>$E8=1</formula>
    </cfRule>
    <cfRule type="expression" priority="4" dxfId="3" stopIfTrue="1">
      <formula>$E8=2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/>
  <dimension ref="A1:AS400"/>
  <sheetViews>
    <sheetView zoomScalePageLayoutView="0" workbookViewId="0" topLeftCell="A1">
      <selection activeCell="J26" sqref="J26"/>
    </sheetView>
  </sheetViews>
  <sheetFormatPr defaultColWidth="11.421875" defaultRowHeight="15" customHeight="1"/>
  <cols>
    <col min="1" max="16384" width="5.7109375" style="0" customWidth="1"/>
  </cols>
  <sheetData>
    <row r="1" spans="1:45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69">
        <f>_xlfn.IFERROR(AL1*1,0)</f>
        <v>0</v>
      </c>
      <c r="AN1" s="27"/>
      <c r="AO1" s="27"/>
      <c r="AP1" s="27"/>
      <c r="AQ1" s="27"/>
      <c r="AR1" s="27"/>
      <c r="AS1" s="27"/>
    </row>
    <row r="2" spans="1:45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69">
        <f aca="true" t="shared" si="0" ref="AM2:AM65">_xlfn.IFERROR(AL2*1,0)</f>
        <v>0</v>
      </c>
      <c r="AN2" s="27"/>
      <c r="AO2" s="27"/>
      <c r="AP2" s="27"/>
      <c r="AQ2" s="27"/>
      <c r="AR2" s="27"/>
      <c r="AS2" s="27"/>
    </row>
    <row r="3" spans="1:45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69">
        <f t="shared" si="0"/>
        <v>0</v>
      </c>
      <c r="AN3" s="27"/>
      <c r="AO3" s="27"/>
      <c r="AP3" s="27"/>
      <c r="AQ3" s="27"/>
      <c r="AR3" s="27"/>
      <c r="AS3" s="27"/>
    </row>
    <row r="4" spans="1:45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0" t="s">
        <v>89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69">
        <f t="shared" si="0"/>
        <v>0</v>
      </c>
      <c r="AN4" s="27"/>
      <c r="AO4" s="27"/>
      <c r="AP4" s="27"/>
      <c r="AQ4" s="27"/>
      <c r="AR4" s="27"/>
      <c r="AS4" s="27"/>
    </row>
    <row r="5" spans="1:45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69">
        <f t="shared" si="0"/>
        <v>0</v>
      </c>
      <c r="AN5" s="27"/>
      <c r="AO5" s="27"/>
      <c r="AP5" s="27"/>
      <c r="AQ5" s="27"/>
      <c r="AR5" s="27"/>
      <c r="AS5" s="27"/>
    </row>
    <row r="6" spans="1:45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69">
        <f t="shared" si="0"/>
        <v>0</v>
      </c>
      <c r="AN6" s="27"/>
      <c r="AO6" s="27"/>
      <c r="AP6" s="27"/>
      <c r="AQ6" s="27"/>
      <c r="AR6" s="27"/>
      <c r="AS6" s="27"/>
    </row>
    <row r="7" spans="1:45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69">
        <f t="shared" si="0"/>
        <v>0</v>
      </c>
      <c r="AN7" s="27"/>
      <c r="AO7" s="27"/>
      <c r="AP7" s="27"/>
      <c r="AQ7" s="27"/>
      <c r="AR7" s="27"/>
      <c r="AS7" s="27"/>
    </row>
    <row r="8" spans="1:45" ht="15" customHeight="1">
      <c r="A8" s="27"/>
      <c r="B8" s="280" t="s">
        <v>342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69">
        <f t="shared" si="0"/>
        <v>0</v>
      </c>
      <c r="AN8" s="27"/>
      <c r="AO8" s="27"/>
      <c r="AP8" s="27"/>
      <c r="AQ8" s="27"/>
      <c r="AR8" s="27"/>
      <c r="AS8" s="27"/>
    </row>
    <row r="9" spans="1:45" ht="15" customHeight="1">
      <c r="A9" s="27"/>
      <c r="B9" s="51" t="s">
        <v>183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69">
        <f t="shared" si="0"/>
        <v>0</v>
      </c>
      <c r="AN9" s="27"/>
      <c r="AO9" s="27"/>
      <c r="AP9" s="27"/>
      <c r="AQ9" s="27"/>
      <c r="AR9" s="27"/>
      <c r="AS9" s="27"/>
    </row>
    <row r="10" spans="1:45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9">
        <f t="shared" si="0"/>
        <v>0</v>
      </c>
      <c r="AN10" s="27"/>
      <c r="AO10" s="27"/>
      <c r="AP10" s="27"/>
      <c r="AQ10" s="27"/>
      <c r="AR10" s="27"/>
      <c r="AS10" s="27"/>
    </row>
    <row r="11" spans="1:45" ht="15" customHeight="1">
      <c r="A11" s="27"/>
      <c r="B11" s="27"/>
      <c r="C11" s="27"/>
      <c r="D11" s="27"/>
      <c r="E11" s="28"/>
      <c r="F11" s="29"/>
      <c r="G11" s="52" t="s">
        <v>91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69">
        <f t="shared" si="0"/>
        <v>0</v>
      </c>
      <c r="AN11" s="29"/>
      <c r="AO11" s="29"/>
      <c r="AP11" s="29"/>
      <c r="AQ11" s="27"/>
      <c r="AR11" s="27"/>
      <c r="AS11" s="27"/>
    </row>
    <row r="12" spans="1:45" ht="15" customHeight="1">
      <c r="A12" s="27"/>
      <c r="B12" s="27"/>
      <c r="C12" s="27"/>
      <c r="D12" s="27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69">
        <f t="shared" si="0"/>
        <v>0</v>
      </c>
      <c r="AN12" s="27"/>
      <c r="AO12" s="27"/>
      <c r="AP12" s="27"/>
      <c r="AQ12" s="27"/>
      <c r="AR12" s="27"/>
      <c r="AS12" s="27"/>
    </row>
    <row r="13" spans="1:45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69">
        <f t="shared" si="0"/>
        <v>0</v>
      </c>
      <c r="AN13" s="27"/>
      <c r="AO13" s="27"/>
      <c r="AP13" s="27"/>
      <c r="AQ13" s="27"/>
      <c r="AR13" s="27"/>
      <c r="AS13" s="27"/>
    </row>
    <row r="14" spans="1:45" ht="15" customHeight="1">
      <c r="A14" s="27"/>
      <c r="B14" s="27"/>
      <c r="C14" s="27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27"/>
      <c r="R14" s="32"/>
      <c r="S14" s="33"/>
      <c r="T14" s="33"/>
      <c r="U14" s="33"/>
      <c r="V14" s="33"/>
      <c r="W14" s="34"/>
      <c r="X14" s="27"/>
      <c r="Y14" s="32"/>
      <c r="Z14" s="33"/>
      <c r="AA14" s="33"/>
      <c r="AB14" s="33"/>
      <c r="AC14" s="33"/>
      <c r="AD14" s="33"/>
      <c r="AE14" s="34"/>
      <c r="AF14" s="27"/>
      <c r="AG14" s="27"/>
      <c r="AH14" s="32"/>
      <c r="AI14" s="33"/>
      <c r="AJ14" s="33"/>
      <c r="AK14" s="33"/>
      <c r="AL14" s="33"/>
      <c r="AM14" s="69">
        <f t="shared" si="0"/>
        <v>0</v>
      </c>
      <c r="AN14" s="33"/>
      <c r="AO14" s="34"/>
      <c r="AP14" s="27"/>
      <c r="AQ14" s="27"/>
      <c r="AR14" s="27"/>
      <c r="AS14" s="27"/>
    </row>
    <row r="15" spans="1:45" ht="15" customHeight="1">
      <c r="A15" s="27"/>
      <c r="B15" s="27"/>
      <c r="C15" s="27"/>
      <c r="D15" s="35"/>
      <c r="E15" s="36"/>
      <c r="F15" s="53" t="s">
        <v>92</v>
      </c>
      <c r="G15" s="36"/>
      <c r="H15" s="36"/>
      <c r="I15" s="36"/>
      <c r="J15" s="54" t="s">
        <v>36</v>
      </c>
      <c r="K15" s="36"/>
      <c r="L15" s="36"/>
      <c r="M15" s="36"/>
      <c r="N15" s="36"/>
      <c r="O15" s="36"/>
      <c r="P15" s="37"/>
      <c r="Q15" s="27"/>
      <c r="R15" s="35"/>
      <c r="S15" s="53" t="s">
        <v>93</v>
      </c>
      <c r="T15" s="36"/>
      <c r="U15" s="36"/>
      <c r="V15" s="53" t="s">
        <v>94</v>
      </c>
      <c r="W15" s="37"/>
      <c r="X15" s="27"/>
      <c r="Y15" s="35"/>
      <c r="Z15" s="53" t="s">
        <v>95</v>
      </c>
      <c r="AA15" s="36"/>
      <c r="AB15" s="36"/>
      <c r="AC15" s="36"/>
      <c r="AD15" s="36"/>
      <c r="AE15" s="37"/>
      <c r="AF15" s="27"/>
      <c r="AG15" s="55" t="s">
        <v>343</v>
      </c>
      <c r="AH15" s="27"/>
      <c r="AI15" s="27"/>
      <c r="AJ15" s="27"/>
      <c r="AK15" s="27"/>
      <c r="AL15" s="27"/>
      <c r="AM15" s="69">
        <f t="shared" si="0"/>
        <v>0</v>
      </c>
      <c r="AN15" s="36"/>
      <c r="AO15" s="37"/>
      <c r="AP15" s="27"/>
      <c r="AQ15" s="27"/>
      <c r="AR15" s="27"/>
      <c r="AS15" s="27"/>
    </row>
    <row r="16" spans="1:45" ht="15" customHeight="1">
      <c r="A16" s="27"/>
      <c r="B16" s="27"/>
      <c r="C16" s="2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27"/>
      <c r="R16" s="38"/>
      <c r="S16" s="39"/>
      <c r="T16" s="39"/>
      <c r="U16" s="39"/>
      <c r="V16" s="39"/>
      <c r="W16" s="40"/>
      <c r="X16" s="27"/>
      <c r="Y16" s="38"/>
      <c r="Z16" s="39"/>
      <c r="AA16" s="39"/>
      <c r="AB16" s="39"/>
      <c r="AC16" s="39"/>
      <c r="AD16" s="39"/>
      <c r="AE16" s="40"/>
      <c r="AF16" s="27"/>
      <c r="AG16" s="27"/>
      <c r="AH16" s="38"/>
      <c r="AI16" s="39"/>
      <c r="AJ16" s="39"/>
      <c r="AK16" s="39"/>
      <c r="AL16" s="39"/>
      <c r="AM16" s="69">
        <f t="shared" si="0"/>
        <v>0</v>
      </c>
      <c r="AN16" s="39"/>
      <c r="AO16" s="40"/>
      <c r="AP16" s="27"/>
      <c r="AQ16" s="27"/>
      <c r="AR16" s="27"/>
      <c r="AS16" s="27"/>
    </row>
    <row r="17" spans="1:45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69">
        <f t="shared" si="0"/>
        <v>0</v>
      </c>
      <c r="AN17" s="27"/>
      <c r="AO17" s="27"/>
      <c r="AP17" s="27"/>
      <c r="AQ17" s="27"/>
      <c r="AR17" s="27"/>
      <c r="AS17" s="27"/>
    </row>
    <row r="18" spans="1:45" ht="15" customHeight="1">
      <c r="A18" s="27"/>
      <c r="B18" s="27"/>
      <c r="C18" s="27"/>
      <c r="D18" s="27"/>
      <c r="E18" s="56" t="s">
        <v>96</v>
      </c>
      <c r="F18" s="41"/>
      <c r="G18" s="41"/>
      <c r="H18" s="57" t="s">
        <v>97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57" t="s">
        <v>98</v>
      </c>
      <c r="U18" s="41"/>
      <c r="V18" s="41"/>
      <c r="W18" s="41"/>
      <c r="X18" s="41"/>
      <c r="Y18" s="41"/>
      <c r="Z18" s="41"/>
      <c r="AA18" s="41"/>
      <c r="AB18" s="41"/>
      <c r="AC18" s="57" t="s">
        <v>39</v>
      </c>
      <c r="AD18" s="57" t="s">
        <v>38</v>
      </c>
      <c r="AE18" s="41"/>
      <c r="AF18" s="41"/>
      <c r="AG18" s="41"/>
      <c r="AH18" s="41"/>
      <c r="AI18" s="41"/>
      <c r="AJ18" s="57" t="s">
        <v>99</v>
      </c>
      <c r="AK18" s="41"/>
      <c r="AL18" s="57" t="s">
        <v>36</v>
      </c>
      <c r="AM18" s="69">
        <f t="shared" si="0"/>
        <v>0</v>
      </c>
      <c r="AN18" s="41"/>
      <c r="AO18" s="41"/>
      <c r="AP18" s="41"/>
      <c r="AQ18" s="279"/>
      <c r="AR18" s="27"/>
      <c r="AS18" s="27"/>
    </row>
    <row r="19" spans="1:45" ht="15" customHeight="1">
      <c r="A19" s="27"/>
      <c r="B19" s="27"/>
      <c r="C19" s="27"/>
      <c r="D19" s="27"/>
      <c r="E19" s="58" t="s">
        <v>100</v>
      </c>
      <c r="F19" s="42"/>
      <c r="G19" s="42"/>
      <c r="H19" s="59" t="s">
        <v>249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0" t="s">
        <v>344</v>
      </c>
      <c r="U19" s="43"/>
      <c r="V19" s="43"/>
      <c r="W19" s="43"/>
      <c r="X19" s="43"/>
      <c r="Y19" s="43"/>
      <c r="Z19" s="43"/>
      <c r="AA19" s="43"/>
      <c r="AB19" s="43"/>
      <c r="AC19" s="60" t="s">
        <v>80</v>
      </c>
      <c r="AD19" s="61" t="s">
        <v>345</v>
      </c>
      <c r="AE19" s="43"/>
      <c r="AF19" s="43"/>
      <c r="AG19" s="43"/>
      <c r="AH19" s="43"/>
      <c r="AI19" s="43"/>
      <c r="AJ19" s="43"/>
      <c r="AK19" s="43"/>
      <c r="AL19" s="44"/>
      <c r="AM19" s="69">
        <f t="shared" si="0"/>
        <v>0</v>
      </c>
      <c r="AN19" s="44"/>
      <c r="AO19" s="44"/>
      <c r="AP19" s="44"/>
      <c r="AQ19" s="45"/>
      <c r="AR19" s="27"/>
      <c r="AS19" s="27"/>
    </row>
    <row r="20" spans="1:45" ht="15" customHeight="1">
      <c r="A20" s="27"/>
      <c r="B20" s="27"/>
      <c r="C20" s="27"/>
      <c r="D20" s="27"/>
      <c r="E20" s="46"/>
      <c r="F20" s="47"/>
      <c r="G20" s="47"/>
      <c r="H20" s="62" t="s">
        <v>248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63" t="s">
        <v>344</v>
      </c>
      <c r="U20" s="48"/>
      <c r="V20" s="48"/>
      <c r="W20" s="48"/>
      <c r="X20" s="48"/>
      <c r="Y20" s="48"/>
      <c r="Z20" s="48"/>
      <c r="AA20" s="48"/>
      <c r="AB20" s="48"/>
      <c r="AC20" s="64" t="s">
        <v>80</v>
      </c>
      <c r="AD20" s="65" t="s">
        <v>346</v>
      </c>
      <c r="AE20" s="48"/>
      <c r="AF20" s="48"/>
      <c r="AG20" s="48"/>
      <c r="AH20" s="48"/>
      <c r="AI20" s="48"/>
      <c r="AJ20" s="65" t="s">
        <v>119</v>
      </c>
      <c r="AK20" s="48"/>
      <c r="AL20" s="66" t="s">
        <v>127</v>
      </c>
      <c r="AM20" s="69">
        <f t="shared" si="0"/>
        <v>36</v>
      </c>
      <c r="AN20" s="47"/>
      <c r="AO20" s="47"/>
      <c r="AP20" s="47"/>
      <c r="AQ20" s="49"/>
      <c r="AR20" s="27"/>
      <c r="AS20" s="27"/>
    </row>
    <row r="21" spans="1:45" ht="15" customHeight="1">
      <c r="A21" s="27"/>
      <c r="B21" s="27"/>
      <c r="C21" s="27"/>
      <c r="D21" s="27"/>
      <c r="E21" s="67" t="s">
        <v>104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69">
        <f t="shared" si="0"/>
        <v>0</v>
      </c>
      <c r="AN21" s="27"/>
      <c r="AO21" s="27"/>
      <c r="AP21" s="27"/>
      <c r="AQ21" s="27"/>
      <c r="AR21" s="27"/>
      <c r="AS21" s="27"/>
    </row>
    <row r="22" spans="1:45" ht="15" customHeight="1">
      <c r="A22" s="27"/>
      <c r="B22" s="27"/>
      <c r="C22" s="27"/>
      <c r="D22" s="27"/>
      <c r="E22" s="58" t="s">
        <v>105</v>
      </c>
      <c r="F22" s="42"/>
      <c r="G22" s="42"/>
      <c r="H22" s="59" t="s">
        <v>255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0" t="s">
        <v>344</v>
      </c>
      <c r="U22" s="43"/>
      <c r="V22" s="43"/>
      <c r="W22" s="43"/>
      <c r="X22" s="43"/>
      <c r="Y22" s="43"/>
      <c r="Z22" s="43"/>
      <c r="AA22" s="43"/>
      <c r="AB22" s="43"/>
      <c r="AC22" s="60" t="s">
        <v>80</v>
      </c>
      <c r="AD22" s="61" t="s">
        <v>347</v>
      </c>
      <c r="AE22" s="43"/>
      <c r="AF22" s="43"/>
      <c r="AG22" s="43"/>
      <c r="AH22" s="43"/>
      <c r="AI22" s="43"/>
      <c r="AJ22" s="43"/>
      <c r="AK22" s="43"/>
      <c r="AL22" s="44"/>
      <c r="AM22" s="69">
        <f t="shared" si="0"/>
        <v>0</v>
      </c>
      <c r="AN22" s="44"/>
      <c r="AO22" s="44"/>
      <c r="AP22" s="44"/>
      <c r="AQ22" s="45"/>
      <c r="AR22" s="27"/>
      <c r="AS22" s="27"/>
    </row>
    <row r="23" spans="1:45" ht="15" customHeight="1">
      <c r="A23" s="27"/>
      <c r="B23" s="27"/>
      <c r="C23" s="27"/>
      <c r="D23" s="27"/>
      <c r="E23" s="46"/>
      <c r="F23" s="47"/>
      <c r="G23" s="47"/>
      <c r="H23" s="62" t="s">
        <v>256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63" t="s">
        <v>344</v>
      </c>
      <c r="U23" s="48"/>
      <c r="V23" s="48"/>
      <c r="W23" s="48"/>
      <c r="X23" s="48"/>
      <c r="Y23" s="48"/>
      <c r="Z23" s="48"/>
      <c r="AA23" s="48"/>
      <c r="AB23" s="48"/>
      <c r="AC23" s="64" t="s">
        <v>80</v>
      </c>
      <c r="AD23" s="65" t="s">
        <v>126</v>
      </c>
      <c r="AE23" s="48"/>
      <c r="AF23" s="48"/>
      <c r="AG23" s="48"/>
      <c r="AH23" s="48"/>
      <c r="AI23" s="48"/>
      <c r="AJ23" s="65" t="s">
        <v>124</v>
      </c>
      <c r="AK23" s="48"/>
      <c r="AL23" s="66" t="s">
        <v>138</v>
      </c>
      <c r="AM23" s="69">
        <f t="shared" si="0"/>
        <v>33</v>
      </c>
      <c r="AN23" s="47"/>
      <c r="AO23" s="47"/>
      <c r="AP23" s="47"/>
      <c r="AQ23" s="49"/>
      <c r="AR23" s="27"/>
      <c r="AS23" s="27"/>
    </row>
    <row r="24" spans="1:45" ht="15" customHeight="1">
      <c r="A24" s="27"/>
      <c r="B24" s="27"/>
      <c r="C24" s="27"/>
      <c r="D24" s="27"/>
      <c r="E24" s="67" t="s">
        <v>104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69">
        <f t="shared" si="0"/>
        <v>0</v>
      </c>
      <c r="AN24" s="27"/>
      <c r="AO24" s="27"/>
      <c r="AP24" s="27"/>
      <c r="AQ24" s="27"/>
      <c r="AR24" s="27"/>
      <c r="AS24" s="27"/>
    </row>
    <row r="25" spans="1:45" ht="15" customHeight="1">
      <c r="A25" s="27"/>
      <c r="B25" s="27"/>
      <c r="C25" s="27"/>
      <c r="D25" s="27"/>
      <c r="E25" s="58" t="s">
        <v>109</v>
      </c>
      <c r="F25" s="42"/>
      <c r="G25" s="42"/>
      <c r="H25" s="59" t="s">
        <v>355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60" t="s">
        <v>114</v>
      </c>
      <c r="U25" s="43"/>
      <c r="V25" s="43"/>
      <c r="W25" s="43"/>
      <c r="X25" s="43"/>
      <c r="Y25" s="43"/>
      <c r="Z25" s="43"/>
      <c r="AA25" s="43"/>
      <c r="AB25" s="43"/>
      <c r="AC25" s="60" t="s">
        <v>80</v>
      </c>
      <c r="AD25" s="61" t="s">
        <v>356</v>
      </c>
      <c r="AE25" s="43"/>
      <c r="AF25" s="43"/>
      <c r="AG25" s="43"/>
      <c r="AH25" s="43"/>
      <c r="AI25" s="43"/>
      <c r="AJ25" s="43"/>
      <c r="AK25" s="43"/>
      <c r="AL25" s="44"/>
      <c r="AM25" s="69">
        <f t="shared" si="0"/>
        <v>0</v>
      </c>
      <c r="AN25" s="44"/>
      <c r="AO25" s="44"/>
      <c r="AP25" s="44"/>
      <c r="AQ25" s="45"/>
      <c r="AR25" s="27"/>
      <c r="AS25" s="27"/>
    </row>
    <row r="26" spans="1:45" ht="15" customHeight="1">
      <c r="A26" s="27"/>
      <c r="B26" s="27"/>
      <c r="C26" s="27"/>
      <c r="D26" s="27"/>
      <c r="E26" s="46"/>
      <c r="F26" s="47"/>
      <c r="G26" s="47"/>
      <c r="H26" s="62" t="s">
        <v>357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63" t="s">
        <v>358</v>
      </c>
      <c r="U26" s="48"/>
      <c r="V26" s="48"/>
      <c r="W26" s="48"/>
      <c r="X26" s="48"/>
      <c r="Y26" s="48"/>
      <c r="Z26" s="48"/>
      <c r="AA26" s="48"/>
      <c r="AB26" s="48"/>
      <c r="AC26" s="64" t="s">
        <v>80</v>
      </c>
      <c r="AD26" s="65" t="s">
        <v>181</v>
      </c>
      <c r="AE26" s="48"/>
      <c r="AF26" s="48"/>
      <c r="AG26" s="48"/>
      <c r="AH26" s="48"/>
      <c r="AI26" s="48"/>
      <c r="AJ26" s="65" t="s">
        <v>119</v>
      </c>
      <c r="AK26" s="48"/>
      <c r="AL26" s="66" t="s">
        <v>138</v>
      </c>
      <c r="AM26" s="69">
        <f t="shared" si="0"/>
        <v>33</v>
      </c>
      <c r="AN26" s="47"/>
      <c r="AO26" s="47"/>
      <c r="AP26" s="47"/>
      <c r="AQ26" s="49"/>
      <c r="AR26" s="27"/>
      <c r="AS26" s="27"/>
    </row>
    <row r="27" spans="1:45" ht="15" customHeight="1">
      <c r="A27" s="27"/>
      <c r="B27" s="27"/>
      <c r="C27" s="27"/>
      <c r="D27" s="27"/>
      <c r="E27" s="67" t="s">
        <v>104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69">
        <f t="shared" si="0"/>
        <v>0</v>
      </c>
      <c r="AN27" s="27"/>
      <c r="AO27" s="27"/>
      <c r="AP27" s="27"/>
      <c r="AQ27" s="27"/>
      <c r="AR27" s="27"/>
      <c r="AS27" s="27"/>
    </row>
    <row r="28" spans="1:45" ht="15" customHeight="1">
      <c r="A28" s="27"/>
      <c r="B28" s="27"/>
      <c r="C28" s="27"/>
      <c r="D28" s="27"/>
      <c r="E28" s="58" t="s">
        <v>113</v>
      </c>
      <c r="F28" s="42"/>
      <c r="G28" s="42"/>
      <c r="H28" s="59" t="s">
        <v>261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60" t="s">
        <v>359</v>
      </c>
      <c r="U28" s="43"/>
      <c r="V28" s="43"/>
      <c r="W28" s="43"/>
      <c r="X28" s="43"/>
      <c r="Y28" s="43"/>
      <c r="Z28" s="43"/>
      <c r="AA28" s="43"/>
      <c r="AB28" s="43"/>
      <c r="AC28" s="60" t="s">
        <v>80</v>
      </c>
      <c r="AD28" s="61" t="s">
        <v>360</v>
      </c>
      <c r="AE28" s="43"/>
      <c r="AF28" s="43"/>
      <c r="AG28" s="43"/>
      <c r="AH28" s="43"/>
      <c r="AI28" s="43"/>
      <c r="AJ28" s="43"/>
      <c r="AK28" s="43"/>
      <c r="AL28" s="44"/>
      <c r="AM28" s="69">
        <f t="shared" si="0"/>
        <v>0</v>
      </c>
      <c r="AN28" s="44"/>
      <c r="AO28" s="44"/>
      <c r="AP28" s="44"/>
      <c r="AQ28" s="45"/>
      <c r="AR28" s="27"/>
      <c r="AS28" s="27"/>
    </row>
    <row r="29" spans="1:45" ht="15" customHeight="1">
      <c r="A29" s="27"/>
      <c r="B29" s="27"/>
      <c r="C29" s="27"/>
      <c r="D29" s="27"/>
      <c r="E29" s="46"/>
      <c r="F29" s="47"/>
      <c r="G29" s="47"/>
      <c r="H29" s="62" t="s">
        <v>262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63" t="s">
        <v>361</v>
      </c>
      <c r="U29" s="48"/>
      <c r="V29" s="48"/>
      <c r="W29" s="48"/>
      <c r="X29" s="48"/>
      <c r="Y29" s="48"/>
      <c r="Z29" s="48"/>
      <c r="AA29" s="48"/>
      <c r="AB29" s="48"/>
      <c r="AC29" s="64" t="s">
        <v>80</v>
      </c>
      <c r="AD29" s="65" t="s">
        <v>362</v>
      </c>
      <c r="AE29" s="48"/>
      <c r="AF29" s="48"/>
      <c r="AG29" s="48"/>
      <c r="AH29" s="48"/>
      <c r="AI29" s="48"/>
      <c r="AJ29" s="65" t="s">
        <v>125</v>
      </c>
      <c r="AK29" s="48"/>
      <c r="AL29" s="66" t="s">
        <v>154</v>
      </c>
      <c r="AM29" s="69">
        <f t="shared" si="0"/>
        <v>29</v>
      </c>
      <c r="AN29" s="47"/>
      <c r="AO29" s="47"/>
      <c r="AP29" s="47"/>
      <c r="AQ29" s="49"/>
      <c r="AR29" s="27"/>
      <c r="AS29" s="27"/>
    </row>
    <row r="30" spans="1:45" ht="15" customHeight="1">
      <c r="A30" s="27"/>
      <c r="B30" s="27"/>
      <c r="C30" s="27"/>
      <c r="D30" s="27"/>
      <c r="E30" s="67" t="s">
        <v>104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9">
        <f t="shared" si="0"/>
        <v>0</v>
      </c>
      <c r="AN30" s="27"/>
      <c r="AO30" s="27"/>
      <c r="AP30" s="27"/>
      <c r="AQ30" s="27"/>
      <c r="AR30" s="27"/>
      <c r="AS30" s="27"/>
    </row>
    <row r="31" spans="1:45" ht="15" customHeight="1">
      <c r="A31" s="27"/>
      <c r="B31" s="27"/>
      <c r="C31" s="27"/>
      <c r="D31" s="27"/>
      <c r="E31" s="58" t="s">
        <v>115</v>
      </c>
      <c r="F31" s="42"/>
      <c r="G31" s="42"/>
      <c r="H31" s="59" t="s">
        <v>330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60" t="s">
        <v>349</v>
      </c>
      <c r="U31" s="43"/>
      <c r="V31" s="43"/>
      <c r="W31" s="43"/>
      <c r="X31" s="43"/>
      <c r="Y31" s="43"/>
      <c r="Z31" s="43"/>
      <c r="AA31" s="43"/>
      <c r="AB31" s="43"/>
      <c r="AC31" s="60" t="s">
        <v>80</v>
      </c>
      <c r="AD31" s="61" t="s">
        <v>368</v>
      </c>
      <c r="AE31" s="43"/>
      <c r="AF31" s="43"/>
      <c r="AG31" s="43"/>
      <c r="AH31" s="43"/>
      <c r="AI31" s="43"/>
      <c r="AJ31" s="43"/>
      <c r="AK31" s="43"/>
      <c r="AL31" s="44"/>
      <c r="AM31" s="69">
        <f t="shared" si="0"/>
        <v>0</v>
      </c>
      <c r="AN31" s="44"/>
      <c r="AO31" s="44"/>
      <c r="AP31" s="44"/>
      <c r="AQ31" s="45"/>
      <c r="AR31" s="27"/>
      <c r="AS31" s="27"/>
    </row>
    <row r="32" spans="1:45" ht="15" customHeight="1">
      <c r="A32" s="27"/>
      <c r="B32" s="27"/>
      <c r="C32" s="27"/>
      <c r="D32" s="27"/>
      <c r="E32" s="46"/>
      <c r="F32" s="47"/>
      <c r="G32" s="47"/>
      <c r="H32" s="62" t="s">
        <v>258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63" t="s">
        <v>349</v>
      </c>
      <c r="U32" s="48"/>
      <c r="V32" s="48"/>
      <c r="W32" s="48"/>
      <c r="X32" s="48"/>
      <c r="Y32" s="48"/>
      <c r="Z32" s="48"/>
      <c r="AA32" s="48"/>
      <c r="AB32" s="48"/>
      <c r="AC32" s="64" t="s">
        <v>80</v>
      </c>
      <c r="AD32" s="65" t="s">
        <v>369</v>
      </c>
      <c r="AE32" s="48"/>
      <c r="AF32" s="48"/>
      <c r="AG32" s="48"/>
      <c r="AH32" s="48"/>
      <c r="AI32" s="48"/>
      <c r="AJ32" s="65" t="s">
        <v>125</v>
      </c>
      <c r="AK32" s="48"/>
      <c r="AL32" s="66" t="s">
        <v>154</v>
      </c>
      <c r="AM32" s="69">
        <f t="shared" si="0"/>
        <v>29</v>
      </c>
      <c r="AN32" s="47"/>
      <c r="AO32" s="47"/>
      <c r="AP32" s="47"/>
      <c r="AQ32" s="49"/>
      <c r="AR32" s="27"/>
      <c r="AS32" s="27"/>
    </row>
    <row r="33" spans="1:45" ht="15" customHeight="1">
      <c r="A33" s="27"/>
      <c r="B33" s="27"/>
      <c r="C33" s="27"/>
      <c r="D33" s="27"/>
      <c r="E33" s="67" t="s">
        <v>104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69">
        <f t="shared" si="0"/>
        <v>0</v>
      </c>
      <c r="AN33" s="27"/>
      <c r="AO33" s="27"/>
      <c r="AP33" s="27"/>
      <c r="AQ33" s="27"/>
      <c r="AR33" s="27"/>
      <c r="AS33" s="27"/>
    </row>
    <row r="34" spans="1:45" ht="15" customHeight="1">
      <c r="A34" s="27"/>
      <c r="B34" s="27"/>
      <c r="C34" s="27"/>
      <c r="D34" s="27"/>
      <c r="E34" s="58" t="s">
        <v>119</v>
      </c>
      <c r="F34" s="42"/>
      <c r="G34" s="42"/>
      <c r="H34" s="59" t="s">
        <v>297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60" t="s">
        <v>344</v>
      </c>
      <c r="U34" s="43"/>
      <c r="V34" s="43"/>
      <c r="W34" s="43"/>
      <c r="X34" s="43"/>
      <c r="Y34" s="43"/>
      <c r="Z34" s="43"/>
      <c r="AA34" s="43"/>
      <c r="AB34" s="43"/>
      <c r="AC34" s="60" t="s">
        <v>80</v>
      </c>
      <c r="AD34" s="61" t="s">
        <v>348</v>
      </c>
      <c r="AE34" s="43"/>
      <c r="AF34" s="43"/>
      <c r="AG34" s="43"/>
      <c r="AH34" s="43"/>
      <c r="AI34" s="43"/>
      <c r="AJ34" s="43"/>
      <c r="AK34" s="43"/>
      <c r="AL34" s="44"/>
      <c r="AM34" s="69">
        <f t="shared" si="0"/>
        <v>0</v>
      </c>
      <c r="AN34" s="44"/>
      <c r="AO34" s="44"/>
      <c r="AP34" s="44"/>
      <c r="AQ34" s="45"/>
      <c r="AR34" s="27"/>
      <c r="AS34" s="27"/>
    </row>
    <row r="35" spans="1:45" ht="15" customHeight="1">
      <c r="A35" s="27"/>
      <c r="B35" s="27"/>
      <c r="C35" s="27"/>
      <c r="D35" s="27"/>
      <c r="E35" s="46"/>
      <c r="F35" s="47"/>
      <c r="G35" s="47"/>
      <c r="H35" s="62" t="s">
        <v>296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63" t="s">
        <v>344</v>
      </c>
      <c r="U35" s="48"/>
      <c r="V35" s="48"/>
      <c r="W35" s="48"/>
      <c r="X35" s="48"/>
      <c r="Y35" s="48"/>
      <c r="Z35" s="48"/>
      <c r="AA35" s="48"/>
      <c r="AB35" s="48"/>
      <c r="AC35" s="64" t="s">
        <v>80</v>
      </c>
      <c r="AD35" s="65" t="s">
        <v>143</v>
      </c>
      <c r="AE35" s="48"/>
      <c r="AF35" s="48"/>
      <c r="AG35" s="48"/>
      <c r="AH35" s="48"/>
      <c r="AI35" s="48"/>
      <c r="AJ35" s="65" t="s">
        <v>132</v>
      </c>
      <c r="AK35" s="48"/>
      <c r="AL35" s="66" t="s">
        <v>154</v>
      </c>
      <c r="AM35" s="69">
        <f t="shared" si="0"/>
        <v>29</v>
      </c>
      <c r="AN35" s="47"/>
      <c r="AO35" s="47"/>
      <c r="AP35" s="47"/>
      <c r="AQ35" s="49"/>
      <c r="AR35" s="27"/>
      <c r="AS35" s="27"/>
    </row>
    <row r="36" spans="1:45" ht="15" customHeight="1">
      <c r="A36" s="27"/>
      <c r="B36" s="27"/>
      <c r="C36" s="27"/>
      <c r="D36" s="27"/>
      <c r="E36" s="67" t="s">
        <v>104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69">
        <f t="shared" si="0"/>
        <v>0</v>
      </c>
      <c r="AN36" s="27"/>
      <c r="AO36" s="27"/>
      <c r="AP36" s="27"/>
      <c r="AQ36" s="27"/>
      <c r="AR36" s="27"/>
      <c r="AS36" s="27"/>
    </row>
    <row r="37" spans="1:45" ht="15" customHeight="1">
      <c r="A37" s="27"/>
      <c r="B37" s="27"/>
      <c r="C37" s="27"/>
      <c r="D37" s="27"/>
      <c r="E37" s="58" t="s">
        <v>122</v>
      </c>
      <c r="F37" s="42"/>
      <c r="G37" s="42"/>
      <c r="H37" s="59" t="s">
        <v>373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60" t="s">
        <v>114</v>
      </c>
      <c r="U37" s="43"/>
      <c r="V37" s="43"/>
      <c r="W37" s="43"/>
      <c r="X37" s="43"/>
      <c r="Y37" s="43"/>
      <c r="Z37" s="43"/>
      <c r="AA37" s="43"/>
      <c r="AB37" s="43"/>
      <c r="AC37" s="60" t="s">
        <v>80</v>
      </c>
      <c r="AD37" s="61" t="s">
        <v>161</v>
      </c>
      <c r="AE37" s="43"/>
      <c r="AF37" s="43"/>
      <c r="AG37" s="43"/>
      <c r="AH37" s="43"/>
      <c r="AI37" s="43"/>
      <c r="AJ37" s="43"/>
      <c r="AK37" s="43"/>
      <c r="AL37" s="44"/>
      <c r="AM37" s="69">
        <f t="shared" si="0"/>
        <v>0</v>
      </c>
      <c r="AN37" s="44"/>
      <c r="AO37" s="44"/>
      <c r="AP37" s="44"/>
      <c r="AQ37" s="45"/>
      <c r="AR37" s="27"/>
      <c r="AS37" s="27"/>
    </row>
    <row r="38" spans="1:45" ht="15" customHeight="1">
      <c r="A38" s="27"/>
      <c r="B38" s="27"/>
      <c r="C38" s="27"/>
      <c r="D38" s="27"/>
      <c r="E38" s="46"/>
      <c r="F38" s="47"/>
      <c r="G38" s="47"/>
      <c r="H38" s="62" t="s">
        <v>374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63" t="s">
        <v>358</v>
      </c>
      <c r="U38" s="48"/>
      <c r="V38" s="48"/>
      <c r="W38" s="48"/>
      <c r="X38" s="48"/>
      <c r="Y38" s="48"/>
      <c r="Z38" s="48"/>
      <c r="AA38" s="48"/>
      <c r="AB38" s="48"/>
      <c r="AC38" s="64" t="s">
        <v>80</v>
      </c>
      <c r="AD38" s="65" t="s">
        <v>136</v>
      </c>
      <c r="AE38" s="48"/>
      <c r="AF38" s="48"/>
      <c r="AG38" s="48"/>
      <c r="AH38" s="48"/>
      <c r="AI38" s="48"/>
      <c r="AJ38" s="65" t="s">
        <v>124</v>
      </c>
      <c r="AK38" s="48"/>
      <c r="AL38" s="66" t="s">
        <v>154</v>
      </c>
      <c r="AM38" s="69">
        <f t="shared" si="0"/>
        <v>29</v>
      </c>
      <c r="AN38" s="47"/>
      <c r="AO38" s="47"/>
      <c r="AP38" s="47"/>
      <c r="AQ38" s="49"/>
      <c r="AR38" s="27"/>
      <c r="AS38" s="27"/>
    </row>
    <row r="39" spans="1:45" ht="15" customHeight="1">
      <c r="A39" s="27"/>
      <c r="B39" s="27"/>
      <c r="C39" s="27"/>
      <c r="D39" s="27"/>
      <c r="E39" s="67" t="s">
        <v>104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69">
        <f t="shared" si="0"/>
        <v>0</v>
      </c>
      <c r="AN39" s="27"/>
      <c r="AO39" s="27"/>
      <c r="AP39" s="27"/>
      <c r="AQ39" s="27"/>
      <c r="AR39" s="27"/>
      <c r="AS39" s="27"/>
    </row>
    <row r="40" spans="1:45" ht="15" customHeight="1">
      <c r="A40" s="27"/>
      <c r="B40" s="27"/>
      <c r="C40" s="27"/>
      <c r="D40" s="27"/>
      <c r="E40" s="58" t="s">
        <v>124</v>
      </c>
      <c r="F40" s="42"/>
      <c r="G40" s="42"/>
      <c r="H40" s="59" t="s">
        <v>363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60" t="s">
        <v>349</v>
      </c>
      <c r="U40" s="43"/>
      <c r="V40" s="43"/>
      <c r="W40" s="43"/>
      <c r="X40" s="43"/>
      <c r="Y40" s="43"/>
      <c r="Z40" s="43"/>
      <c r="AA40" s="43"/>
      <c r="AB40" s="43"/>
      <c r="AC40" s="60" t="s">
        <v>80</v>
      </c>
      <c r="AD40" s="61" t="s">
        <v>364</v>
      </c>
      <c r="AE40" s="43"/>
      <c r="AF40" s="43"/>
      <c r="AG40" s="43"/>
      <c r="AH40" s="43"/>
      <c r="AI40" s="43"/>
      <c r="AJ40" s="43"/>
      <c r="AK40" s="43"/>
      <c r="AL40" s="44"/>
      <c r="AM40" s="69">
        <f t="shared" si="0"/>
        <v>0</v>
      </c>
      <c r="AN40" s="44"/>
      <c r="AO40" s="44"/>
      <c r="AP40" s="44"/>
      <c r="AQ40" s="45"/>
      <c r="AR40" s="27"/>
      <c r="AS40" s="27"/>
    </row>
    <row r="41" spans="1:45" ht="15" customHeight="1">
      <c r="A41" s="27"/>
      <c r="B41" s="27"/>
      <c r="C41" s="27"/>
      <c r="D41" s="27"/>
      <c r="E41" s="46"/>
      <c r="F41" s="47"/>
      <c r="G41" s="47"/>
      <c r="H41" s="62" t="s">
        <v>266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63" t="s">
        <v>349</v>
      </c>
      <c r="U41" s="48"/>
      <c r="V41" s="48"/>
      <c r="W41" s="48"/>
      <c r="X41" s="48"/>
      <c r="Y41" s="48"/>
      <c r="Z41" s="48"/>
      <c r="AA41" s="48"/>
      <c r="AB41" s="48"/>
      <c r="AC41" s="64" t="s">
        <v>80</v>
      </c>
      <c r="AD41" s="65" t="s">
        <v>365</v>
      </c>
      <c r="AE41" s="48"/>
      <c r="AF41" s="48"/>
      <c r="AG41" s="48"/>
      <c r="AH41" s="48"/>
      <c r="AI41" s="48"/>
      <c r="AJ41" s="65" t="s">
        <v>128</v>
      </c>
      <c r="AK41" s="48"/>
      <c r="AL41" s="66" t="s">
        <v>152</v>
      </c>
      <c r="AM41" s="69">
        <f t="shared" si="0"/>
        <v>28</v>
      </c>
      <c r="AN41" s="47"/>
      <c r="AO41" s="47"/>
      <c r="AP41" s="47"/>
      <c r="AQ41" s="49"/>
      <c r="AR41" s="27"/>
      <c r="AS41" s="27"/>
    </row>
    <row r="42" spans="1:45" ht="15" customHeight="1">
      <c r="A42" s="27"/>
      <c r="B42" s="27"/>
      <c r="C42" s="27"/>
      <c r="D42" s="27"/>
      <c r="E42" s="67" t="s">
        <v>104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69">
        <f t="shared" si="0"/>
        <v>0</v>
      </c>
      <c r="AN42" s="27"/>
      <c r="AO42" s="27"/>
      <c r="AP42" s="27"/>
      <c r="AQ42" s="27"/>
      <c r="AR42" s="27"/>
      <c r="AS42" s="27"/>
    </row>
    <row r="43" spans="1:45" ht="15" customHeight="1">
      <c r="A43" s="27"/>
      <c r="B43" s="27"/>
      <c r="C43" s="27"/>
      <c r="D43" s="27"/>
      <c r="E43" s="58" t="s">
        <v>125</v>
      </c>
      <c r="F43" s="42"/>
      <c r="G43" s="42"/>
      <c r="H43" s="59" t="s">
        <v>247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60" t="s">
        <v>394</v>
      </c>
      <c r="U43" s="43"/>
      <c r="V43" s="43"/>
      <c r="W43" s="43"/>
      <c r="X43" s="43"/>
      <c r="Y43" s="43"/>
      <c r="Z43" s="43"/>
      <c r="AA43" s="43"/>
      <c r="AB43" s="43"/>
      <c r="AC43" s="60" t="s">
        <v>80</v>
      </c>
      <c r="AD43" s="61" t="s">
        <v>395</v>
      </c>
      <c r="AE43" s="43"/>
      <c r="AF43" s="43"/>
      <c r="AG43" s="43"/>
      <c r="AH43" s="43"/>
      <c r="AI43" s="43"/>
      <c r="AJ43" s="43"/>
      <c r="AK43" s="43"/>
      <c r="AL43" s="44"/>
      <c r="AM43" s="69">
        <f t="shared" si="0"/>
        <v>0</v>
      </c>
      <c r="AN43" s="44"/>
      <c r="AO43" s="44"/>
      <c r="AP43" s="44"/>
      <c r="AQ43" s="45"/>
      <c r="AR43" s="27"/>
      <c r="AS43" s="27"/>
    </row>
    <row r="44" spans="1:45" ht="15" customHeight="1">
      <c r="A44" s="27"/>
      <c r="B44" s="27"/>
      <c r="C44" s="27"/>
      <c r="D44" s="27"/>
      <c r="E44" s="46"/>
      <c r="F44" s="47"/>
      <c r="G44" s="47"/>
      <c r="H44" s="62" t="s">
        <v>246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63" t="s">
        <v>387</v>
      </c>
      <c r="U44" s="48"/>
      <c r="V44" s="48"/>
      <c r="W44" s="48"/>
      <c r="X44" s="48"/>
      <c r="Y44" s="48"/>
      <c r="Z44" s="48"/>
      <c r="AA44" s="48"/>
      <c r="AB44" s="48"/>
      <c r="AC44" s="64" t="s">
        <v>80</v>
      </c>
      <c r="AD44" s="65" t="s">
        <v>396</v>
      </c>
      <c r="AE44" s="48"/>
      <c r="AF44" s="48"/>
      <c r="AG44" s="48"/>
      <c r="AH44" s="48"/>
      <c r="AI44" s="48"/>
      <c r="AJ44" s="65" t="s">
        <v>119</v>
      </c>
      <c r="AK44" s="48"/>
      <c r="AL44" s="66" t="s">
        <v>152</v>
      </c>
      <c r="AM44" s="69">
        <f t="shared" si="0"/>
        <v>28</v>
      </c>
      <c r="AN44" s="47"/>
      <c r="AO44" s="47"/>
      <c r="AP44" s="47"/>
      <c r="AQ44" s="49"/>
      <c r="AR44" s="27"/>
      <c r="AS44" s="27"/>
    </row>
    <row r="45" spans="1:45" ht="15" customHeight="1">
      <c r="A45" s="27"/>
      <c r="B45" s="27"/>
      <c r="C45" s="27"/>
      <c r="D45" s="27"/>
      <c r="E45" s="67" t="s">
        <v>104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69">
        <f t="shared" si="0"/>
        <v>0</v>
      </c>
      <c r="AN45" s="27"/>
      <c r="AO45" s="27"/>
      <c r="AP45" s="27"/>
      <c r="AQ45" s="27"/>
      <c r="AR45" s="27"/>
      <c r="AS45" s="27"/>
    </row>
    <row r="46" spans="1:45" ht="15" customHeight="1">
      <c r="A46" s="27"/>
      <c r="B46" s="27"/>
      <c r="C46" s="27"/>
      <c r="D46" s="27"/>
      <c r="E46" s="58" t="s">
        <v>128</v>
      </c>
      <c r="F46" s="42"/>
      <c r="G46" s="42"/>
      <c r="H46" s="59" t="s">
        <v>250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60" t="s">
        <v>375</v>
      </c>
      <c r="U46" s="43"/>
      <c r="V46" s="43"/>
      <c r="W46" s="43"/>
      <c r="X46" s="43"/>
      <c r="Y46" s="43"/>
      <c r="Z46" s="43"/>
      <c r="AA46" s="43"/>
      <c r="AB46" s="43"/>
      <c r="AC46" s="60" t="s">
        <v>80</v>
      </c>
      <c r="AD46" s="61" t="s">
        <v>110</v>
      </c>
      <c r="AE46" s="43"/>
      <c r="AF46" s="43"/>
      <c r="AG46" s="43"/>
      <c r="AH46" s="43"/>
      <c r="AI46" s="43"/>
      <c r="AJ46" s="43"/>
      <c r="AK46" s="43"/>
      <c r="AL46" s="44"/>
      <c r="AM46" s="69">
        <f t="shared" si="0"/>
        <v>0</v>
      </c>
      <c r="AN46" s="44"/>
      <c r="AO46" s="44"/>
      <c r="AP46" s="44"/>
      <c r="AQ46" s="45"/>
      <c r="AR46" s="27"/>
      <c r="AS46" s="27"/>
    </row>
    <row r="47" spans="1:45" ht="15" customHeight="1">
      <c r="A47" s="27"/>
      <c r="B47" s="27"/>
      <c r="C47" s="27"/>
      <c r="D47" s="27"/>
      <c r="E47" s="46"/>
      <c r="F47" s="47"/>
      <c r="G47" s="47"/>
      <c r="H47" s="62" t="s">
        <v>251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63" t="s">
        <v>376</v>
      </c>
      <c r="U47" s="48"/>
      <c r="V47" s="48"/>
      <c r="W47" s="48"/>
      <c r="X47" s="48"/>
      <c r="Y47" s="48"/>
      <c r="Z47" s="48"/>
      <c r="AA47" s="48"/>
      <c r="AB47" s="48"/>
      <c r="AC47" s="64" t="s">
        <v>80</v>
      </c>
      <c r="AD47" s="65" t="s">
        <v>171</v>
      </c>
      <c r="AE47" s="48"/>
      <c r="AF47" s="48"/>
      <c r="AG47" s="48"/>
      <c r="AH47" s="48"/>
      <c r="AI47" s="48"/>
      <c r="AJ47" s="65" t="s">
        <v>124</v>
      </c>
      <c r="AK47" s="48"/>
      <c r="AL47" s="66" t="s">
        <v>152</v>
      </c>
      <c r="AM47" s="69">
        <f t="shared" si="0"/>
        <v>28</v>
      </c>
      <c r="AN47" s="47"/>
      <c r="AO47" s="47"/>
      <c r="AP47" s="47"/>
      <c r="AQ47" s="49"/>
      <c r="AR47" s="27"/>
      <c r="AS47" s="27"/>
    </row>
    <row r="48" spans="1:45" ht="15" customHeight="1">
      <c r="A48" s="27"/>
      <c r="B48" s="27"/>
      <c r="C48" s="27"/>
      <c r="D48" s="27"/>
      <c r="E48" s="67" t="s">
        <v>104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69">
        <f t="shared" si="0"/>
        <v>0</v>
      </c>
      <c r="AN48" s="27"/>
      <c r="AO48" s="27"/>
      <c r="AP48" s="27"/>
      <c r="AQ48" s="27"/>
      <c r="AR48" s="27"/>
      <c r="AS48" s="27"/>
    </row>
    <row r="49" spans="1:45" ht="15" customHeight="1">
      <c r="A49" s="27"/>
      <c r="B49" s="27"/>
      <c r="C49" s="27"/>
      <c r="D49" s="27"/>
      <c r="E49" s="58" t="s">
        <v>131</v>
      </c>
      <c r="F49" s="42"/>
      <c r="G49" s="42"/>
      <c r="H49" s="59" t="s">
        <v>384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60" t="s">
        <v>344</v>
      </c>
      <c r="U49" s="43"/>
      <c r="V49" s="43"/>
      <c r="W49" s="43"/>
      <c r="X49" s="43"/>
      <c r="Y49" s="43"/>
      <c r="Z49" s="43"/>
      <c r="AA49" s="43"/>
      <c r="AB49" s="43"/>
      <c r="AC49" s="60" t="s">
        <v>80</v>
      </c>
      <c r="AD49" s="61" t="s">
        <v>141</v>
      </c>
      <c r="AE49" s="43"/>
      <c r="AF49" s="43"/>
      <c r="AG49" s="43"/>
      <c r="AH49" s="43"/>
      <c r="AI49" s="43"/>
      <c r="AJ49" s="43"/>
      <c r="AK49" s="43"/>
      <c r="AL49" s="44"/>
      <c r="AM49" s="69">
        <f t="shared" si="0"/>
        <v>0</v>
      </c>
      <c r="AN49" s="44"/>
      <c r="AO49" s="44"/>
      <c r="AP49" s="44"/>
      <c r="AQ49" s="45"/>
      <c r="AR49" s="27"/>
      <c r="AS49" s="27"/>
    </row>
    <row r="50" spans="1:45" ht="15" customHeight="1">
      <c r="A50" s="27"/>
      <c r="B50" s="27"/>
      <c r="C50" s="27"/>
      <c r="D50" s="27"/>
      <c r="E50" s="46"/>
      <c r="F50" s="47"/>
      <c r="G50" s="47"/>
      <c r="H50" s="62" t="s">
        <v>252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63" t="s">
        <v>344</v>
      </c>
      <c r="U50" s="48"/>
      <c r="V50" s="48"/>
      <c r="W50" s="48"/>
      <c r="X50" s="48"/>
      <c r="Y50" s="48"/>
      <c r="Z50" s="48"/>
      <c r="AA50" s="48"/>
      <c r="AB50" s="48"/>
      <c r="AC50" s="64" t="s">
        <v>80</v>
      </c>
      <c r="AD50" s="65" t="s">
        <v>137</v>
      </c>
      <c r="AE50" s="48"/>
      <c r="AF50" s="48"/>
      <c r="AG50" s="48"/>
      <c r="AH50" s="48"/>
      <c r="AI50" s="48"/>
      <c r="AJ50" s="65" t="s">
        <v>124</v>
      </c>
      <c r="AK50" s="48"/>
      <c r="AL50" s="66" t="s">
        <v>151</v>
      </c>
      <c r="AM50" s="69">
        <f t="shared" si="0"/>
        <v>27</v>
      </c>
      <c r="AN50" s="47"/>
      <c r="AO50" s="47"/>
      <c r="AP50" s="47"/>
      <c r="AQ50" s="49"/>
      <c r="AR50" s="27"/>
      <c r="AS50" s="27"/>
    </row>
    <row r="51" spans="1:45" ht="15" customHeight="1">
      <c r="A51" s="27"/>
      <c r="B51" s="27"/>
      <c r="C51" s="27"/>
      <c r="D51" s="27"/>
      <c r="E51" s="67" t="s">
        <v>104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69">
        <f t="shared" si="0"/>
        <v>0</v>
      </c>
      <c r="AN51" s="27"/>
      <c r="AO51" s="27"/>
      <c r="AP51" s="27"/>
      <c r="AQ51" s="27"/>
      <c r="AR51" s="27"/>
      <c r="AS51" s="27"/>
    </row>
    <row r="52" spans="1:45" ht="15" customHeight="1">
      <c r="A52" s="27"/>
      <c r="B52" s="27"/>
      <c r="C52" s="27"/>
      <c r="D52" s="27"/>
      <c r="E52" s="58" t="s">
        <v>132</v>
      </c>
      <c r="F52" s="42"/>
      <c r="G52" s="42"/>
      <c r="H52" s="59" t="s">
        <v>269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60" t="s">
        <v>370</v>
      </c>
      <c r="U52" s="43"/>
      <c r="V52" s="43"/>
      <c r="W52" s="43"/>
      <c r="X52" s="43"/>
      <c r="Y52" s="43"/>
      <c r="Z52" s="43"/>
      <c r="AA52" s="43"/>
      <c r="AB52" s="43"/>
      <c r="AC52" s="60" t="s">
        <v>80</v>
      </c>
      <c r="AD52" s="61" t="s">
        <v>364</v>
      </c>
      <c r="AE52" s="43"/>
      <c r="AF52" s="43"/>
      <c r="AG52" s="43"/>
      <c r="AH52" s="43"/>
      <c r="AI52" s="43"/>
      <c r="AJ52" s="43"/>
      <c r="AK52" s="43"/>
      <c r="AL52" s="44"/>
      <c r="AM52" s="69">
        <f t="shared" si="0"/>
        <v>0</v>
      </c>
      <c r="AN52" s="44"/>
      <c r="AO52" s="44"/>
      <c r="AP52" s="44"/>
      <c r="AQ52" s="45"/>
      <c r="AR52" s="27"/>
      <c r="AS52" s="27"/>
    </row>
    <row r="53" spans="1:45" ht="15" customHeight="1">
      <c r="A53" s="27"/>
      <c r="B53" s="27"/>
      <c r="C53" s="27"/>
      <c r="D53" s="27"/>
      <c r="E53" s="46"/>
      <c r="F53" s="47"/>
      <c r="G53" s="47"/>
      <c r="H53" s="62" t="s">
        <v>268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63" t="s">
        <v>370</v>
      </c>
      <c r="U53" s="48"/>
      <c r="V53" s="48"/>
      <c r="W53" s="48"/>
      <c r="X53" s="48"/>
      <c r="Y53" s="48"/>
      <c r="Z53" s="48"/>
      <c r="AA53" s="48"/>
      <c r="AB53" s="48"/>
      <c r="AC53" s="64" t="s">
        <v>80</v>
      </c>
      <c r="AD53" s="65" t="s">
        <v>371</v>
      </c>
      <c r="AE53" s="48"/>
      <c r="AF53" s="48"/>
      <c r="AG53" s="48"/>
      <c r="AH53" s="48"/>
      <c r="AI53" s="48"/>
      <c r="AJ53" s="65" t="s">
        <v>128</v>
      </c>
      <c r="AK53" s="48"/>
      <c r="AL53" s="66" t="s">
        <v>151</v>
      </c>
      <c r="AM53" s="69">
        <f t="shared" si="0"/>
        <v>27</v>
      </c>
      <c r="AN53" s="47"/>
      <c r="AO53" s="47"/>
      <c r="AP53" s="47"/>
      <c r="AQ53" s="49"/>
      <c r="AR53" s="27"/>
      <c r="AS53" s="27"/>
    </row>
    <row r="54" spans="1:45" ht="15" customHeight="1">
      <c r="A54" s="27"/>
      <c r="B54" s="27"/>
      <c r="C54" s="27"/>
      <c r="D54" s="27"/>
      <c r="E54" s="67" t="s">
        <v>104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69">
        <f t="shared" si="0"/>
        <v>0</v>
      </c>
      <c r="AN54" s="27"/>
      <c r="AO54" s="27"/>
      <c r="AP54" s="27"/>
      <c r="AQ54" s="27"/>
      <c r="AR54" s="27"/>
      <c r="AS54" s="27"/>
    </row>
    <row r="55" spans="1:45" ht="15" customHeight="1">
      <c r="A55" s="27"/>
      <c r="B55" s="27"/>
      <c r="C55" s="27"/>
      <c r="D55" s="27"/>
      <c r="E55" s="58" t="s">
        <v>129</v>
      </c>
      <c r="F55" s="42"/>
      <c r="G55" s="42"/>
      <c r="H55" s="59" t="s">
        <v>284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60" t="s">
        <v>366</v>
      </c>
      <c r="U55" s="43"/>
      <c r="V55" s="43"/>
      <c r="W55" s="43"/>
      <c r="X55" s="43"/>
      <c r="Y55" s="43"/>
      <c r="Z55" s="43"/>
      <c r="AA55" s="43"/>
      <c r="AB55" s="43"/>
      <c r="AC55" s="60" t="s">
        <v>80</v>
      </c>
      <c r="AD55" s="61" t="s">
        <v>160</v>
      </c>
      <c r="AE55" s="43"/>
      <c r="AF55" s="43"/>
      <c r="AG55" s="43"/>
      <c r="AH55" s="43"/>
      <c r="AI55" s="43"/>
      <c r="AJ55" s="43"/>
      <c r="AK55" s="43"/>
      <c r="AL55" s="44"/>
      <c r="AM55" s="69">
        <f t="shared" si="0"/>
        <v>0</v>
      </c>
      <c r="AN55" s="44"/>
      <c r="AO55" s="44"/>
      <c r="AP55" s="44"/>
      <c r="AQ55" s="45"/>
      <c r="AR55" s="27"/>
      <c r="AS55" s="27"/>
    </row>
    <row r="56" spans="1:45" ht="15" customHeight="1">
      <c r="A56" s="27"/>
      <c r="B56" s="27"/>
      <c r="C56" s="27"/>
      <c r="D56" s="27"/>
      <c r="E56" s="46"/>
      <c r="F56" s="47"/>
      <c r="G56" s="47"/>
      <c r="H56" s="62" t="s">
        <v>283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63" t="s">
        <v>366</v>
      </c>
      <c r="U56" s="48"/>
      <c r="V56" s="48"/>
      <c r="W56" s="48"/>
      <c r="X56" s="48"/>
      <c r="Y56" s="48"/>
      <c r="Z56" s="48"/>
      <c r="AA56" s="48"/>
      <c r="AB56" s="48"/>
      <c r="AC56" s="64" t="s">
        <v>80</v>
      </c>
      <c r="AD56" s="65" t="s">
        <v>367</v>
      </c>
      <c r="AE56" s="48"/>
      <c r="AF56" s="48"/>
      <c r="AG56" s="48"/>
      <c r="AH56" s="48"/>
      <c r="AI56" s="48"/>
      <c r="AJ56" s="65" t="s">
        <v>131</v>
      </c>
      <c r="AK56" s="48"/>
      <c r="AL56" s="66" t="s">
        <v>151</v>
      </c>
      <c r="AM56" s="69">
        <f t="shared" si="0"/>
        <v>27</v>
      </c>
      <c r="AN56" s="47"/>
      <c r="AO56" s="47"/>
      <c r="AP56" s="47"/>
      <c r="AQ56" s="49"/>
      <c r="AR56" s="27"/>
      <c r="AS56" s="27"/>
    </row>
    <row r="57" spans="1:45" ht="15" customHeight="1">
      <c r="A57" s="27"/>
      <c r="B57" s="27"/>
      <c r="C57" s="27"/>
      <c r="D57" s="27"/>
      <c r="E57" s="67" t="s">
        <v>104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69">
        <f t="shared" si="0"/>
        <v>0</v>
      </c>
      <c r="AN57" s="27"/>
      <c r="AO57" s="27"/>
      <c r="AP57" s="27"/>
      <c r="AQ57" s="27"/>
      <c r="AR57" s="27"/>
      <c r="AS57" s="27"/>
    </row>
    <row r="58" spans="1:45" ht="15" customHeight="1">
      <c r="A58" s="27"/>
      <c r="B58" s="27"/>
      <c r="C58" s="27"/>
      <c r="D58" s="27"/>
      <c r="E58" s="58" t="s">
        <v>101</v>
      </c>
      <c r="F58" s="42"/>
      <c r="G58" s="42"/>
      <c r="H58" s="59" t="s">
        <v>259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60" t="s">
        <v>379</v>
      </c>
      <c r="U58" s="43"/>
      <c r="V58" s="43"/>
      <c r="W58" s="43"/>
      <c r="X58" s="43"/>
      <c r="Y58" s="43"/>
      <c r="Z58" s="43"/>
      <c r="AA58" s="43"/>
      <c r="AB58" s="43"/>
      <c r="AC58" s="60" t="s">
        <v>80</v>
      </c>
      <c r="AD58" s="61" t="s">
        <v>156</v>
      </c>
      <c r="AE58" s="43"/>
      <c r="AF58" s="43"/>
      <c r="AG58" s="43"/>
      <c r="AH58" s="43"/>
      <c r="AI58" s="43"/>
      <c r="AJ58" s="43"/>
      <c r="AK58" s="43"/>
      <c r="AL58" s="44"/>
      <c r="AM58" s="69">
        <f t="shared" si="0"/>
        <v>0</v>
      </c>
      <c r="AN58" s="44"/>
      <c r="AO58" s="44"/>
      <c r="AP58" s="44"/>
      <c r="AQ58" s="45"/>
      <c r="AR58" s="27"/>
      <c r="AS58" s="27"/>
    </row>
    <row r="59" spans="1:45" ht="15" customHeight="1">
      <c r="A59" s="27"/>
      <c r="B59" s="27"/>
      <c r="C59" s="27"/>
      <c r="D59" s="27"/>
      <c r="E59" s="46"/>
      <c r="F59" s="47"/>
      <c r="G59" s="47"/>
      <c r="H59" s="62" t="s">
        <v>380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63" t="s">
        <v>366</v>
      </c>
      <c r="U59" s="48"/>
      <c r="V59" s="48"/>
      <c r="W59" s="48"/>
      <c r="X59" s="48"/>
      <c r="Y59" s="48"/>
      <c r="Z59" s="48"/>
      <c r="AA59" s="48"/>
      <c r="AB59" s="48"/>
      <c r="AC59" s="64" t="s">
        <v>80</v>
      </c>
      <c r="AD59" s="65" t="s">
        <v>381</v>
      </c>
      <c r="AE59" s="48"/>
      <c r="AF59" s="48"/>
      <c r="AG59" s="48"/>
      <c r="AH59" s="48"/>
      <c r="AI59" s="48"/>
      <c r="AJ59" s="65" t="s">
        <v>125</v>
      </c>
      <c r="AK59" s="48"/>
      <c r="AL59" s="66" t="s">
        <v>151</v>
      </c>
      <c r="AM59" s="69">
        <f t="shared" si="0"/>
        <v>27</v>
      </c>
      <c r="AN59" s="47"/>
      <c r="AO59" s="47"/>
      <c r="AP59" s="47"/>
      <c r="AQ59" s="49"/>
      <c r="AR59" s="27"/>
      <c r="AS59" s="27"/>
    </row>
    <row r="60" spans="1:45" ht="15" customHeight="1">
      <c r="A60" s="27"/>
      <c r="B60" s="27"/>
      <c r="C60" s="27"/>
      <c r="D60" s="27"/>
      <c r="E60" s="67" t="s">
        <v>104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9">
        <f t="shared" si="0"/>
        <v>0</v>
      </c>
      <c r="AN60" s="27"/>
      <c r="AO60" s="27"/>
      <c r="AP60" s="27"/>
      <c r="AQ60" s="27"/>
      <c r="AR60" s="27"/>
      <c r="AS60" s="27"/>
    </row>
    <row r="61" spans="1:45" ht="15" customHeight="1">
      <c r="A61" s="27"/>
      <c r="B61" s="27"/>
      <c r="C61" s="27"/>
      <c r="D61" s="27"/>
      <c r="E61" s="58" t="s">
        <v>120</v>
      </c>
      <c r="F61" s="42"/>
      <c r="G61" s="42"/>
      <c r="H61" s="59" t="s">
        <v>336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60" t="s">
        <v>392</v>
      </c>
      <c r="U61" s="43"/>
      <c r="V61" s="43"/>
      <c r="W61" s="43"/>
      <c r="X61" s="43"/>
      <c r="Y61" s="43"/>
      <c r="Z61" s="43"/>
      <c r="AA61" s="43"/>
      <c r="AB61" s="43"/>
      <c r="AC61" s="60" t="s">
        <v>80</v>
      </c>
      <c r="AD61" s="61" t="s">
        <v>393</v>
      </c>
      <c r="AE61" s="43"/>
      <c r="AF61" s="43"/>
      <c r="AG61" s="43"/>
      <c r="AH61" s="43"/>
      <c r="AI61" s="43"/>
      <c r="AJ61" s="43"/>
      <c r="AK61" s="43"/>
      <c r="AL61" s="44"/>
      <c r="AM61" s="69">
        <f t="shared" si="0"/>
        <v>0</v>
      </c>
      <c r="AN61" s="44"/>
      <c r="AO61" s="44"/>
      <c r="AP61" s="44"/>
      <c r="AQ61" s="45"/>
      <c r="AR61" s="27"/>
      <c r="AS61" s="27"/>
    </row>
    <row r="62" spans="1:45" ht="15" customHeight="1">
      <c r="A62" s="27"/>
      <c r="B62" s="27"/>
      <c r="C62" s="27"/>
      <c r="D62" s="27"/>
      <c r="E62" s="46"/>
      <c r="F62" s="47"/>
      <c r="G62" s="47"/>
      <c r="H62" s="62" t="s">
        <v>337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63" t="s">
        <v>392</v>
      </c>
      <c r="U62" s="48"/>
      <c r="V62" s="48"/>
      <c r="W62" s="48"/>
      <c r="X62" s="48"/>
      <c r="Y62" s="48"/>
      <c r="Z62" s="48"/>
      <c r="AA62" s="48"/>
      <c r="AB62" s="48"/>
      <c r="AC62" s="64" t="s">
        <v>80</v>
      </c>
      <c r="AD62" s="65" t="s">
        <v>157</v>
      </c>
      <c r="AE62" s="48"/>
      <c r="AF62" s="48"/>
      <c r="AG62" s="48"/>
      <c r="AH62" s="48"/>
      <c r="AI62" s="48"/>
      <c r="AJ62" s="65" t="s">
        <v>124</v>
      </c>
      <c r="AK62" s="48"/>
      <c r="AL62" s="66" t="s">
        <v>134</v>
      </c>
      <c r="AM62" s="69">
        <f t="shared" si="0"/>
        <v>26</v>
      </c>
      <c r="AN62" s="47"/>
      <c r="AO62" s="47"/>
      <c r="AP62" s="47"/>
      <c r="AQ62" s="49"/>
      <c r="AR62" s="27"/>
      <c r="AS62" s="27"/>
    </row>
    <row r="63" spans="1:45" ht="15" customHeight="1">
      <c r="A63" s="27"/>
      <c r="B63" s="27"/>
      <c r="C63" s="27"/>
      <c r="D63" s="27"/>
      <c r="E63" s="67" t="s">
        <v>104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69">
        <f t="shared" si="0"/>
        <v>0</v>
      </c>
      <c r="AN63" s="27"/>
      <c r="AO63" s="27"/>
      <c r="AP63" s="27"/>
      <c r="AQ63" s="27"/>
      <c r="AR63" s="27"/>
      <c r="AS63" s="27"/>
    </row>
    <row r="64" spans="1:45" ht="1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9">
        <f t="shared" si="0"/>
        <v>0</v>
      </c>
      <c r="AN64" s="27"/>
      <c r="AO64" s="27"/>
      <c r="AP64" s="27"/>
      <c r="AQ64" s="27"/>
      <c r="AR64" s="27"/>
      <c r="AS64" s="27"/>
    </row>
    <row r="65" spans="1:45" ht="15" customHeight="1">
      <c r="A65" s="27"/>
      <c r="B65" s="27"/>
      <c r="C65" s="27"/>
      <c r="D65" s="27"/>
      <c r="E65" s="281" t="s">
        <v>377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1" t="s">
        <v>429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9">
        <f t="shared" si="0"/>
        <v>0</v>
      </c>
      <c r="AN65" s="27"/>
      <c r="AO65" s="27"/>
      <c r="AP65" s="27"/>
      <c r="AQ65" s="27"/>
      <c r="AR65" s="27"/>
      <c r="AS65" s="27"/>
    </row>
    <row r="66" spans="1:45" ht="1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9">
        <f aca="true" t="shared" si="1" ref="AM66:AM129">_xlfn.IFERROR(AL66*1,0)</f>
        <v>0</v>
      </c>
      <c r="AN66" s="27"/>
      <c r="AO66" s="27"/>
      <c r="AP66" s="27"/>
      <c r="AQ66" s="27"/>
      <c r="AR66" s="27"/>
      <c r="AS66" s="27"/>
    </row>
    <row r="67" spans="1:45" ht="15" customHeight="1">
      <c r="A67" s="27"/>
      <c r="B67" s="27"/>
      <c r="C67" s="27"/>
      <c r="D67" s="27"/>
      <c r="E67" s="56" t="s">
        <v>96</v>
      </c>
      <c r="F67" s="41"/>
      <c r="G67" s="41"/>
      <c r="H67" s="57" t="s">
        <v>97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57" t="s">
        <v>98</v>
      </c>
      <c r="U67" s="41"/>
      <c r="V67" s="41"/>
      <c r="W67" s="41"/>
      <c r="X67" s="41"/>
      <c r="Y67" s="41"/>
      <c r="Z67" s="41"/>
      <c r="AA67" s="41"/>
      <c r="AB67" s="41"/>
      <c r="AC67" s="57" t="s">
        <v>39</v>
      </c>
      <c r="AD67" s="57" t="s">
        <v>38</v>
      </c>
      <c r="AE67" s="41"/>
      <c r="AF67" s="41"/>
      <c r="AG67" s="41"/>
      <c r="AH67" s="41"/>
      <c r="AI67" s="41"/>
      <c r="AJ67" s="57" t="s">
        <v>99</v>
      </c>
      <c r="AK67" s="41"/>
      <c r="AL67" s="57" t="s">
        <v>36</v>
      </c>
      <c r="AM67" s="69">
        <f t="shared" si="1"/>
        <v>0</v>
      </c>
      <c r="AN67" s="41"/>
      <c r="AO67" s="41"/>
      <c r="AP67" s="41"/>
      <c r="AQ67" s="279"/>
      <c r="AR67" s="27"/>
      <c r="AS67" s="27"/>
    </row>
    <row r="68" spans="1:45" ht="15" customHeight="1">
      <c r="A68" s="27"/>
      <c r="B68" s="27"/>
      <c r="C68" s="27"/>
      <c r="D68" s="27"/>
      <c r="E68" s="68" t="s">
        <v>102</v>
      </c>
      <c r="F68" s="42"/>
      <c r="G68" s="42"/>
      <c r="H68" s="59" t="s">
        <v>285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60" t="s">
        <v>351</v>
      </c>
      <c r="U68" s="43"/>
      <c r="V68" s="43"/>
      <c r="W68" s="43"/>
      <c r="X68" s="43"/>
      <c r="Y68" s="43"/>
      <c r="Z68" s="43"/>
      <c r="AA68" s="43"/>
      <c r="AB68" s="43"/>
      <c r="AC68" s="60" t="s">
        <v>80</v>
      </c>
      <c r="AD68" s="61" t="s">
        <v>147</v>
      </c>
      <c r="AE68" s="43"/>
      <c r="AF68" s="43"/>
      <c r="AG68" s="43"/>
      <c r="AH68" s="43"/>
      <c r="AI68" s="43"/>
      <c r="AJ68" s="43"/>
      <c r="AK68" s="43"/>
      <c r="AL68" s="44"/>
      <c r="AM68" s="69">
        <f t="shared" si="1"/>
        <v>0</v>
      </c>
      <c r="AN68" s="44"/>
      <c r="AO68" s="44"/>
      <c r="AP68" s="44"/>
      <c r="AQ68" s="45"/>
      <c r="AR68" s="27"/>
      <c r="AS68" s="27"/>
    </row>
    <row r="69" spans="1:45" ht="15" customHeight="1">
      <c r="A69" s="27"/>
      <c r="B69" s="27"/>
      <c r="C69" s="27"/>
      <c r="D69" s="27"/>
      <c r="E69" s="46"/>
      <c r="F69" s="47"/>
      <c r="G69" s="47"/>
      <c r="H69" s="62" t="s">
        <v>286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63" t="s">
        <v>351</v>
      </c>
      <c r="U69" s="48"/>
      <c r="V69" s="48"/>
      <c r="W69" s="48"/>
      <c r="X69" s="48"/>
      <c r="Y69" s="48"/>
      <c r="Z69" s="48"/>
      <c r="AA69" s="48"/>
      <c r="AB69" s="48"/>
      <c r="AC69" s="64" t="s">
        <v>80</v>
      </c>
      <c r="AD69" s="65" t="s">
        <v>116</v>
      </c>
      <c r="AE69" s="48"/>
      <c r="AF69" s="48"/>
      <c r="AG69" s="48"/>
      <c r="AH69" s="48"/>
      <c r="AI69" s="48"/>
      <c r="AJ69" s="65" t="s">
        <v>131</v>
      </c>
      <c r="AK69" s="48"/>
      <c r="AL69" s="66" t="s">
        <v>134</v>
      </c>
      <c r="AM69" s="69">
        <f t="shared" si="1"/>
        <v>26</v>
      </c>
      <c r="AN69" s="47"/>
      <c r="AO69" s="47"/>
      <c r="AP69" s="47"/>
      <c r="AQ69" s="49"/>
      <c r="AR69" s="27"/>
      <c r="AS69" s="27"/>
    </row>
    <row r="70" spans="1:45" ht="15" customHeight="1">
      <c r="A70" s="27"/>
      <c r="B70" s="27"/>
      <c r="C70" s="27"/>
      <c r="D70" s="27"/>
      <c r="E70" s="67" t="s">
        <v>104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69">
        <f t="shared" si="1"/>
        <v>0</v>
      </c>
      <c r="AN70" s="27"/>
      <c r="AO70" s="27"/>
      <c r="AP70" s="27"/>
      <c r="AQ70" s="27"/>
      <c r="AR70" s="27"/>
      <c r="AS70" s="27"/>
    </row>
    <row r="71" spans="1:45" ht="15" customHeight="1">
      <c r="A71" s="27"/>
      <c r="B71" s="27"/>
      <c r="C71" s="27"/>
      <c r="D71" s="27"/>
      <c r="E71" s="68" t="s">
        <v>106</v>
      </c>
      <c r="F71" s="42"/>
      <c r="G71" s="42"/>
      <c r="H71" s="59" t="s">
        <v>303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60" t="s">
        <v>351</v>
      </c>
      <c r="U71" s="43"/>
      <c r="V71" s="43"/>
      <c r="W71" s="43"/>
      <c r="X71" s="43"/>
      <c r="Y71" s="43"/>
      <c r="Z71" s="43"/>
      <c r="AA71" s="43"/>
      <c r="AB71" s="43"/>
      <c r="AC71" s="60" t="s">
        <v>80</v>
      </c>
      <c r="AD71" s="61" t="s">
        <v>352</v>
      </c>
      <c r="AE71" s="43"/>
      <c r="AF71" s="43"/>
      <c r="AG71" s="43"/>
      <c r="AH71" s="43"/>
      <c r="AI71" s="43"/>
      <c r="AJ71" s="43"/>
      <c r="AK71" s="43"/>
      <c r="AL71" s="44"/>
      <c r="AM71" s="69">
        <f t="shared" si="1"/>
        <v>0</v>
      </c>
      <c r="AN71" s="44"/>
      <c r="AO71" s="44"/>
      <c r="AP71" s="44"/>
      <c r="AQ71" s="45"/>
      <c r="AR71" s="27"/>
      <c r="AS71" s="27"/>
    </row>
    <row r="72" spans="1:45" ht="15" customHeight="1">
      <c r="A72" s="27"/>
      <c r="B72" s="27"/>
      <c r="C72" s="27"/>
      <c r="D72" s="27"/>
      <c r="E72" s="46"/>
      <c r="F72" s="47"/>
      <c r="G72" s="47"/>
      <c r="H72" s="62" t="s">
        <v>302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63" t="s">
        <v>353</v>
      </c>
      <c r="U72" s="48"/>
      <c r="V72" s="48"/>
      <c r="W72" s="48"/>
      <c r="X72" s="48"/>
      <c r="Y72" s="48"/>
      <c r="Z72" s="48"/>
      <c r="AA72" s="48"/>
      <c r="AB72" s="48"/>
      <c r="AC72" s="64" t="s">
        <v>80</v>
      </c>
      <c r="AD72" s="65" t="s">
        <v>354</v>
      </c>
      <c r="AE72" s="48"/>
      <c r="AF72" s="48"/>
      <c r="AG72" s="48"/>
      <c r="AH72" s="48"/>
      <c r="AI72" s="48"/>
      <c r="AJ72" s="65" t="s">
        <v>101</v>
      </c>
      <c r="AK72" s="48"/>
      <c r="AL72" s="66" t="s">
        <v>146</v>
      </c>
      <c r="AM72" s="69">
        <f t="shared" si="1"/>
        <v>25</v>
      </c>
      <c r="AN72" s="47"/>
      <c r="AO72" s="47"/>
      <c r="AP72" s="47"/>
      <c r="AQ72" s="49"/>
      <c r="AR72" s="27"/>
      <c r="AS72" s="27"/>
    </row>
    <row r="73" spans="1:45" ht="15" customHeight="1">
      <c r="A73" s="27"/>
      <c r="B73" s="27"/>
      <c r="C73" s="27"/>
      <c r="D73" s="27"/>
      <c r="E73" s="67" t="s">
        <v>104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69">
        <f t="shared" si="1"/>
        <v>0</v>
      </c>
      <c r="AN73" s="27"/>
      <c r="AO73" s="27"/>
      <c r="AP73" s="27"/>
      <c r="AQ73" s="27"/>
      <c r="AR73" s="27"/>
      <c r="AS73" s="27"/>
    </row>
    <row r="74" spans="1:45" ht="15" customHeight="1">
      <c r="A74" s="27"/>
      <c r="B74" s="27"/>
      <c r="C74" s="27"/>
      <c r="D74" s="27"/>
      <c r="E74" s="68" t="s">
        <v>107</v>
      </c>
      <c r="F74" s="42"/>
      <c r="G74" s="42"/>
      <c r="H74" s="59" t="s">
        <v>338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60" t="s">
        <v>353</v>
      </c>
      <c r="U74" s="43"/>
      <c r="V74" s="43"/>
      <c r="W74" s="43"/>
      <c r="X74" s="43"/>
      <c r="Y74" s="43"/>
      <c r="Z74" s="43"/>
      <c r="AA74" s="43"/>
      <c r="AB74" s="43"/>
      <c r="AC74" s="60" t="s">
        <v>80</v>
      </c>
      <c r="AD74" s="61" t="s">
        <v>372</v>
      </c>
      <c r="AE74" s="43"/>
      <c r="AF74" s="43"/>
      <c r="AG74" s="43"/>
      <c r="AH74" s="43"/>
      <c r="AI74" s="43"/>
      <c r="AJ74" s="43"/>
      <c r="AK74" s="43"/>
      <c r="AL74" s="44"/>
      <c r="AM74" s="69">
        <f t="shared" si="1"/>
        <v>0</v>
      </c>
      <c r="AN74" s="44"/>
      <c r="AO74" s="44"/>
      <c r="AP74" s="44"/>
      <c r="AQ74" s="45"/>
      <c r="AR74" s="27"/>
      <c r="AS74" s="27"/>
    </row>
    <row r="75" spans="1:45" ht="15" customHeight="1">
      <c r="A75" s="27"/>
      <c r="B75" s="27"/>
      <c r="C75" s="27"/>
      <c r="D75" s="27"/>
      <c r="E75" s="46"/>
      <c r="F75" s="47"/>
      <c r="G75" s="47"/>
      <c r="H75" s="62" t="s">
        <v>298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63" t="s">
        <v>353</v>
      </c>
      <c r="U75" s="48"/>
      <c r="V75" s="48"/>
      <c r="W75" s="48"/>
      <c r="X75" s="48"/>
      <c r="Y75" s="48"/>
      <c r="Z75" s="48"/>
      <c r="AA75" s="48"/>
      <c r="AB75" s="48"/>
      <c r="AC75" s="64" t="s">
        <v>80</v>
      </c>
      <c r="AD75" s="65" t="s">
        <v>153</v>
      </c>
      <c r="AE75" s="48"/>
      <c r="AF75" s="48"/>
      <c r="AG75" s="48"/>
      <c r="AH75" s="48"/>
      <c r="AI75" s="48"/>
      <c r="AJ75" s="65" t="s">
        <v>132</v>
      </c>
      <c r="AK75" s="48"/>
      <c r="AL75" s="66" t="s">
        <v>146</v>
      </c>
      <c r="AM75" s="69">
        <f t="shared" si="1"/>
        <v>25</v>
      </c>
      <c r="AN75" s="47"/>
      <c r="AO75" s="47"/>
      <c r="AP75" s="47"/>
      <c r="AQ75" s="49"/>
      <c r="AR75" s="27"/>
      <c r="AS75" s="27"/>
    </row>
    <row r="76" spans="1:45" ht="15" customHeight="1">
      <c r="A76" s="27"/>
      <c r="B76" s="27"/>
      <c r="C76" s="27"/>
      <c r="D76" s="27"/>
      <c r="E76" s="67" t="s">
        <v>104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69">
        <f t="shared" si="1"/>
        <v>0</v>
      </c>
      <c r="AN76" s="27"/>
      <c r="AO76" s="27"/>
      <c r="AP76" s="27"/>
      <c r="AQ76" s="27"/>
      <c r="AR76" s="27"/>
      <c r="AS76" s="27"/>
    </row>
    <row r="77" spans="1:45" ht="15" customHeight="1">
      <c r="A77" s="27"/>
      <c r="B77" s="27"/>
      <c r="C77" s="27"/>
      <c r="D77" s="27"/>
      <c r="E77" s="68" t="s">
        <v>123</v>
      </c>
      <c r="F77" s="42"/>
      <c r="G77" s="42"/>
      <c r="H77" s="59" t="s">
        <v>279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60" t="s">
        <v>376</v>
      </c>
      <c r="U77" s="43"/>
      <c r="V77" s="43"/>
      <c r="W77" s="43"/>
      <c r="X77" s="43"/>
      <c r="Y77" s="43"/>
      <c r="Z77" s="43"/>
      <c r="AA77" s="43"/>
      <c r="AB77" s="43"/>
      <c r="AC77" s="60" t="s">
        <v>80</v>
      </c>
      <c r="AD77" s="61" t="s">
        <v>155</v>
      </c>
      <c r="AE77" s="43"/>
      <c r="AF77" s="43"/>
      <c r="AG77" s="43"/>
      <c r="AH77" s="43"/>
      <c r="AI77" s="43"/>
      <c r="AJ77" s="43"/>
      <c r="AK77" s="43"/>
      <c r="AL77" s="44"/>
      <c r="AM77" s="69">
        <f t="shared" si="1"/>
        <v>0</v>
      </c>
      <c r="AN77" s="44"/>
      <c r="AO77" s="44"/>
      <c r="AP77" s="44"/>
      <c r="AQ77" s="45"/>
      <c r="AR77" s="27"/>
      <c r="AS77" s="27"/>
    </row>
    <row r="78" spans="1:45" ht="15" customHeight="1">
      <c r="A78" s="27"/>
      <c r="B78" s="27"/>
      <c r="C78" s="27"/>
      <c r="D78" s="27"/>
      <c r="E78" s="46"/>
      <c r="F78" s="47"/>
      <c r="G78" s="47"/>
      <c r="H78" s="62" t="s">
        <v>278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63" t="s">
        <v>376</v>
      </c>
      <c r="U78" s="48"/>
      <c r="V78" s="48"/>
      <c r="W78" s="48"/>
      <c r="X78" s="48"/>
      <c r="Y78" s="48"/>
      <c r="Z78" s="48"/>
      <c r="AA78" s="48"/>
      <c r="AB78" s="48"/>
      <c r="AC78" s="64" t="s">
        <v>80</v>
      </c>
      <c r="AD78" s="65" t="s">
        <v>182</v>
      </c>
      <c r="AE78" s="48"/>
      <c r="AF78" s="48"/>
      <c r="AG78" s="48"/>
      <c r="AH78" s="48"/>
      <c r="AI78" s="48"/>
      <c r="AJ78" s="65" t="s">
        <v>131</v>
      </c>
      <c r="AK78" s="48"/>
      <c r="AL78" s="66" t="s">
        <v>146</v>
      </c>
      <c r="AM78" s="69">
        <f t="shared" si="1"/>
        <v>25</v>
      </c>
      <c r="AN78" s="47"/>
      <c r="AO78" s="47"/>
      <c r="AP78" s="47"/>
      <c r="AQ78" s="49"/>
      <c r="AR78" s="27"/>
      <c r="AS78" s="27"/>
    </row>
    <row r="79" spans="1:45" ht="15" customHeight="1">
      <c r="A79" s="27"/>
      <c r="B79" s="27"/>
      <c r="C79" s="27"/>
      <c r="D79" s="27"/>
      <c r="E79" s="67" t="s">
        <v>104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69">
        <f t="shared" si="1"/>
        <v>0</v>
      </c>
      <c r="AN79" s="27"/>
      <c r="AO79" s="27"/>
      <c r="AP79" s="27"/>
      <c r="AQ79" s="27"/>
      <c r="AR79" s="27"/>
      <c r="AS79" s="27"/>
    </row>
    <row r="80" spans="1:45" ht="15" customHeight="1">
      <c r="A80" s="27"/>
      <c r="B80" s="27"/>
      <c r="C80" s="27"/>
      <c r="D80" s="27"/>
      <c r="E80" s="68" t="s">
        <v>121</v>
      </c>
      <c r="F80" s="42"/>
      <c r="G80" s="42"/>
      <c r="H80" s="59" t="s">
        <v>413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60" t="s">
        <v>114</v>
      </c>
      <c r="U80" s="43"/>
      <c r="V80" s="43"/>
      <c r="W80" s="43"/>
      <c r="X80" s="43"/>
      <c r="Y80" s="43"/>
      <c r="Z80" s="43"/>
      <c r="AA80" s="43"/>
      <c r="AB80" s="43"/>
      <c r="AC80" s="60" t="s">
        <v>80</v>
      </c>
      <c r="AD80" s="61" t="s">
        <v>414</v>
      </c>
      <c r="AE80" s="43"/>
      <c r="AF80" s="43"/>
      <c r="AG80" s="43"/>
      <c r="AH80" s="43"/>
      <c r="AI80" s="43"/>
      <c r="AJ80" s="43"/>
      <c r="AK80" s="43"/>
      <c r="AL80" s="44"/>
      <c r="AM80" s="69">
        <f t="shared" si="1"/>
        <v>0</v>
      </c>
      <c r="AN80" s="44"/>
      <c r="AO80" s="44"/>
      <c r="AP80" s="44"/>
      <c r="AQ80" s="45"/>
      <c r="AR80" s="27"/>
      <c r="AS80" s="27"/>
    </row>
    <row r="81" spans="1:45" ht="15" customHeight="1">
      <c r="A81" s="27"/>
      <c r="B81" s="27"/>
      <c r="C81" s="27"/>
      <c r="D81" s="27"/>
      <c r="E81" s="46"/>
      <c r="F81" s="47"/>
      <c r="G81" s="47"/>
      <c r="H81" s="62" t="s">
        <v>415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63" t="s">
        <v>358</v>
      </c>
      <c r="U81" s="48"/>
      <c r="V81" s="48"/>
      <c r="W81" s="48"/>
      <c r="X81" s="48"/>
      <c r="Y81" s="48"/>
      <c r="Z81" s="48"/>
      <c r="AA81" s="48"/>
      <c r="AB81" s="48"/>
      <c r="AC81" s="64" t="s">
        <v>80</v>
      </c>
      <c r="AD81" s="65" t="s">
        <v>139</v>
      </c>
      <c r="AE81" s="48"/>
      <c r="AF81" s="48"/>
      <c r="AG81" s="48"/>
      <c r="AH81" s="48"/>
      <c r="AI81" s="48"/>
      <c r="AJ81" s="65" t="s">
        <v>122</v>
      </c>
      <c r="AK81" s="48"/>
      <c r="AL81" s="66" t="s">
        <v>133</v>
      </c>
      <c r="AM81" s="69">
        <f t="shared" si="1"/>
        <v>24</v>
      </c>
      <c r="AN81" s="47"/>
      <c r="AO81" s="47"/>
      <c r="AP81" s="47"/>
      <c r="AQ81" s="49"/>
      <c r="AR81" s="27"/>
      <c r="AS81" s="27"/>
    </row>
    <row r="82" spans="1:45" ht="15" customHeight="1">
      <c r="A82" s="27"/>
      <c r="B82" s="27"/>
      <c r="C82" s="27"/>
      <c r="D82" s="27"/>
      <c r="E82" s="67" t="s">
        <v>104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69">
        <f t="shared" si="1"/>
        <v>0</v>
      </c>
      <c r="AN82" s="27"/>
      <c r="AO82" s="27"/>
      <c r="AP82" s="27"/>
      <c r="AQ82" s="27"/>
      <c r="AR82" s="27"/>
      <c r="AS82" s="27"/>
    </row>
    <row r="83" spans="1:45" ht="15" customHeight="1">
      <c r="A83" s="27"/>
      <c r="B83" s="27"/>
      <c r="C83" s="27"/>
      <c r="D83" s="27"/>
      <c r="E83" s="68" t="s">
        <v>111</v>
      </c>
      <c r="F83" s="42"/>
      <c r="G83" s="42"/>
      <c r="H83" s="59" t="s">
        <v>331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60" t="s">
        <v>392</v>
      </c>
      <c r="U83" s="43"/>
      <c r="V83" s="43"/>
      <c r="W83" s="43"/>
      <c r="X83" s="43"/>
      <c r="Y83" s="43"/>
      <c r="Z83" s="43"/>
      <c r="AA83" s="43"/>
      <c r="AB83" s="43"/>
      <c r="AC83" s="60" t="s">
        <v>80</v>
      </c>
      <c r="AD83" s="61" t="s">
        <v>400</v>
      </c>
      <c r="AE83" s="43"/>
      <c r="AF83" s="43"/>
      <c r="AG83" s="43"/>
      <c r="AH83" s="43"/>
      <c r="AI83" s="43"/>
      <c r="AJ83" s="43"/>
      <c r="AK83" s="43"/>
      <c r="AL83" s="44"/>
      <c r="AM83" s="69">
        <f t="shared" si="1"/>
        <v>0</v>
      </c>
      <c r="AN83" s="44"/>
      <c r="AO83" s="44"/>
      <c r="AP83" s="44"/>
      <c r="AQ83" s="45"/>
      <c r="AR83" s="27"/>
      <c r="AS83" s="27"/>
    </row>
    <row r="84" spans="1:45" ht="15" customHeight="1">
      <c r="A84" s="27"/>
      <c r="B84" s="27"/>
      <c r="C84" s="27"/>
      <c r="D84" s="27"/>
      <c r="E84" s="46"/>
      <c r="F84" s="47"/>
      <c r="G84" s="47"/>
      <c r="H84" s="62" t="s">
        <v>335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63" t="s">
        <v>392</v>
      </c>
      <c r="U84" s="48"/>
      <c r="V84" s="48"/>
      <c r="W84" s="48"/>
      <c r="X84" s="48"/>
      <c r="Y84" s="48"/>
      <c r="Z84" s="48"/>
      <c r="AA84" s="48"/>
      <c r="AB84" s="48"/>
      <c r="AC84" s="64" t="s">
        <v>80</v>
      </c>
      <c r="AD84" s="65" t="s">
        <v>148</v>
      </c>
      <c r="AE84" s="48"/>
      <c r="AF84" s="48"/>
      <c r="AG84" s="48"/>
      <c r="AH84" s="48"/>
      <c r="AI84" s="48"/>
      <c r="AJ84" s="65" t="s">
        <v>125</v>
      </c>
      <c r="AK84" s="48"/>
      <c r="AL84" s="66" t="s">
        <v>133</v>
      </c>
      <c r="AM84" s="69">
        <f t="shared" si="1"/>
        <v>24</v>
      </c>
      <c r="AN84" s="47"/>
      <c r="AO84" s="47"/>
      <c r="AP84" s="47"/>
      <c r="AQ84" s="49"/>
      <c r="AR84" s="27"/>
      <c r="AS84" s="27"/>
    </row>
    <row r="85" spans="1:45" ht="15" customHeight="1">
      <c r="A85" s="27"/>
      <c r="B85" s="27"/>
      <c r="C85" s="27"/>
      <c r="D85" s="27"/>
      <c r="E85" s="67" t="s">
        <v>104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69">
        <f t="shared" si="1"/>
        <v>0</v>
      </c>
      <c r="AN85" s="27"/>
      <c r="AO85" s="27"/>
      <c r="AP85" s="27"/>
      <c r="AQ85" s="27"/>
      <c r="AR85" s="27"/>
      <c r="AS85" s="27"/>
    </row>
    <row r="86" spans="1:45" ht="15" customHeight="1">
      <c r="A86" s="27"/>
      <c r="B86" s="27"/>
      <c r="C86" s="27"/>
      <c r="D86" s="27"/>
      <c r="E86" s="68" t="s">
        <v>117</v>
      </c>
      <c r="F86" s="42"/>
      <c r="G86" s="42"/>
      <c r="H86" s="59" t="s">
        <v>300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60" t="s">
        <v>386</v>
      </c>
      <c r="U86" s="43"/>
      <c r="V86" s="43"/>
      <c r="W86" s="43"/>
      <c r="X86" s="43"/>
      <c r="Y86" s="43"/>
      <c r="Z86" s="43"/>
      <c r="AA86" s="43"/>
      <c r="AB86" s="43"/>
      <c r="AC86" s="60" t="s">
        <v>80</v>
      </c>
      <c r="AD86" s="61" t="s">
        <v>175</v>
      </c>
      <c r="AE86" s="43"/>
      <c r="AF86" s="43"/>
      <c r="AG86" s="43"/>
      <c r="AH86" s="43"/>
      <c r="AI86" s="43"/>
      <c r="AJ86" s="43"/>
      <c r="AK86" s="43"/>
      <c r="AL86" s="44"/>
      <c r="AM86" s="69">
        <f t="shared" si="1"/>
        <v>0</v>
      </c>
      <c r="AN86" s="44"/>
      <c r="AO86" s="44"/>
      <c r="AP86" s="44"/>
      <c r="AQ86" s="45"/>
      <c r="AR86" s="27"/>
      <c r="AS86" s="27"/>
    </row>
    <row r="87" spans="1:45" ht="15" customHeight="1">
      <c r="A87" s="27"/>
      <c r="B87" s="27"/>
      <c r="C87" s="27"/>
      <c r="D87" s="27"/>
      <c r="E87" s="46"/>
      <c r="F87" s="47"/>
      <c r="G87" s="47"/>
      <c r="H87" s="62" t="s">
        <v>301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63" t="s">
        <v>387</v>
      </c>
      <c r="U87" s="48"/>
      <c r="V87" s="48"/>
      <c r="W87" s="48"/>
      <c r="X87" s="48"/>
      <c r="Y87" s="48"/>
      <c r="Z87" s="48"/>
      <c r="AA87" s="48"/>
      <c r="AB87" s="48"/>
      <c r="AC87" s="64" t="s">
        <v>80</v>
      </c>
      <c r="AD87" s="65" t="s">
        <v>365</v>
      </c>
      <c r="AE87" s="48"/>
      <c r="AF87" s="48"/>
      <c r="AG87" s="48"/>
      <c r="AH87" s="48"/>
      <c r="AI87" s="48"/>
      <c r="AJ87" s="65" t="s">
        <v>129</v>
      </c>
      <c r="AK87" s="48"/>
      <c r="AL87" s="66" t="s">
        <v>130</v>
      </c>
      <c r="AM87" s="69">
        <f t="shared" si="1"/>
        <v>23</v>
      </c>
      <c r="AN87" s="47"/>
      <c r="AO87" s="47"/>
      <c r="AP87" s="47"/>
      <c r="AQ87" s="49"/>
      <c r="AR87" s="27"/>
      <c r="AS87" s="27"/>
    </row>
    <row r="88" spans="1:45" ht="15" customHeight="1">
      <c r="A88" s="27"/>
      <c r="B88" s="27"/>
      <c r="C88" s="27"/>
      <c r="D88" s="27"/>
      <c r="E88" s="67" t="s">
        <v>104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69">
        <f t="shared" si="1"/>
        <v>0</v>
      </c>
      <c r="AN88" s="27"/>
      <c r="AO88" s="27"/>
      <c r="AP88" s="27"/>
      <c r="AQ88" s="27"/>
      <c r="AR88" s="27"/>
      <c r="AS88" s="27"/>
    </row>
    <row r="89" spans="1:45" ht="15" customHeight="1">
      <c r="A89" s="27"/>
      <c r="B89" s="27"/>
      <c r="C89" s="27"/>
      <c r="D89" s="27"/>
      <c r="E89" s="68" t="s">
        <v>130</v>
      </c>
      <c r="F89" s="42"/>
      <c r="G89" s="42"/>
      <c r="H89" s="59" t="s">
        <v>332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60" t="s">
        <v>392</v>
      </c>
      <c r="U89" s="43"/>
      <c r="V89" s="43"/>
      <c r="W89" s="43"/>
      <c r="X89" s="43"/>
      <c r="Y89" s="43"/>
      <c r="Z89" s="43"/>
      <c r="AA89" s="43"/>
      <c r="AB89" s="43"/>
      <c r="AC89" s="60" t="s">
        <v>80</v>
      </c>
      <c r="AD89" s="61" t="s">
        <v>407</v>
      </c>
      <c r="AE89" s="43"/>
      <c r="AF89" s="43"/>
      <c r="AG89" s="43"/>
      <c r="AH89" s="43"/>
      <c r="AI89" s="43"/>
      <c r="AJ89" s="43"/>
      <c r="AK89" s="43"/>
      <c r="AL89" s="44"/>
      <c r="AM89" s="69">
        <f t="shared" si="1"/>
        <v>0</v>
      </c>
      <c r="AN89" s="44"/>
      <c r="AO89" s="44"/>
      <c r="AP89" s="44"/>
      <c r="AQ89" s="45"/>
      <c r="AR89" s="27"/>
      <c r="AS89" s="27"/>
    </row>
    <row r="90" spans="1:45" ht="15" customHeight="1">
      <c r="A90" s="27"/>
      <c r="B90" s="27"/>
      <c r="C90" s="27"/>
      <c r="D90" s="27"/>
      <c r="E90" s="46"/>
      <c r="F90" s="47"/>
      <c r="G90" s="47"/>
      <c r="H90" s="62" t="s">
        <v>341</v>
      </c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63" t="s">
        <v>392</v>
      </c>
      <c r="U90" s="48"/>
      <c r="V90" s="48"/>
      <c r="W90" s="48"/>
      <c r="X90" s="48"/>
      <c r="Y90" s="48"/>
      <c r="Z90" s="48"/>
      <c r="AA90" s="48"/>
      <c r="AB90" s="48"/>
      <c r="AC90" s="64" t="s">
        <v>80</v>
      </c>
      <c r="AD90" s="65" t="s">
        <v>153</v>
      </c>
      <c r="AE90" s="48"/>
      <c r="AF90" s="48"/>
      <c r="AG90" s="48"/>
      <c r="AH90" s="48"/>
      <c r="AI90" s="48"/>
      <c r="AJ90" s="65" t="s">
        <v>125</v>
      </c>
      <c r="AK90" s="48"/>
      <c r="AL90" s="66" t="s">
        <v>130</v>
      </c>
      <c r="AM90" s="69">
        <f t="shared" si="1"/>
        <v>23</v>
      </c>
      <c r="AN90" s="47"/>
      <c r="AO90" s="47"/>
      <c r="AP90" s="47"/>
      <c r="AQ90" s="49"/>
      <c r="AR90" s="27"/>
      <c r="AS90" s="27"/>
    </row>
    <row r="91" spans="1:45" ht="15" customHeight="1">
      <c r="A91" s="27"/>
      <c r="B91" s="27"/>
      <c r="C91" s="27"/>
      <c r="D91" s="27"/>
      <c r="E91" s="67" t="s">
        <v>104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69">
        <f t="shared" si="1"/>
        <v>0</v>
      </c>
      <c r="AN91" s="27"/>
      <c r="AO91" s="27"/>
      <c r="AP91" s="27"/>
      <c r="AQ91" s="27"/>
      <c r="AR91" s="27"/>
      <c r="AS91" s="27"/>
    </row>
    <row r="92" spans="1:45" ht="15" customHeight="1">
      <c r="A92" s="27"/>
      <c r="B92" s="27"/>
      <c r="C92" s="27"/>
      <c r="D92" s="27"/>
      <c r="E92" s="68" t="s">
        <v>133</v>
      </c>
      <c r="F92" s="42"/>
      <c r="G92" s="42"/>
      <c r="H92" s="59" t="s">
        <v>320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0" t="s">
        <v>344</v>
      </c>
      <c r="U92" s="43"/>
      <c r="V92" s="43"/>
      <c r="W92" s="43"/>
      <c r="X92" s="43"/>
      <c r="Y92" s="43"/>
      <c r="Z92" s="43"/>
      <c r="AA92" s="43"/>
      <c r="AB92" s="43"/>
      <c r="AC92" s="60" t="s">
        <v>80</v>
      </c>
      <c r="AD92" s="61" t="s">
        <v>153</v>
      </c>
      <c r="AE92" s="43"/>
      <c r="AF92" s="43"/>
      <c r="AG92" s="43"/>
      <c r="AH92" s="43"/>
      <c r="AI92" s="43"/>
      <c r="AJ92" s="43"/>
      <c r="AK92" s="43"/>
      <c r="AL92" s="44"/>
      <c r="AM92" s="69">
        <f t="shared" si="1"/>
        <v>0</v>
      </c>
      <c r="AN92" s="44"/>
      <c r="AO92" s="44"/>
      <c r="AP92" s="44"/>
      <c r="AQ92" s="45"/>
      <c r="AR92" s="27"/>
      <c r="AS92" s="27"/>
    </row>
    <row r="93" spans="1:45" ht="15" customHeight="1">
      <c r="A93" s="27"/>
      <c r="B93" s="27"/>
      <c r="C93" s="27"/>
      <c r="D93" s="27"/>
      <c r="E93" s="46"/>
      <c r="F93" s="47"/>
      <c r="G93" s="47"/>
      <c r="H93" s="62" t="s">
        <v>319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63" t="s">
        <v>344</v>
      </c>
      <c r="U93" s="48"/>
      <c r="V93" s="48"/>
      <c r="W93" s="48"/>
      <c r="X93" s="48"/>
      <c r="Y93" s="48"/>
      <c r="Z93" s="48"/>
      <c r="AA93" s="48"/>
      <c r="AB93" s="48"/>
      <c r="AC93" s="64" t="s">
        <v>80</v>
      </c>
      <c r="AD93" s="65" t="s">
        <v>164</v>
      </c>
      <c r="AE93" s="48"/>
      <c r="AF93" s="48"/>
      <c r="AG93" s="48"/>
      <c r="AH93" s="48"/>
      <c r="AI93" s="48"/>
      <c r="AJ93" s="65" t="s">
        <v>101</v>
      </c>
      <c r="AK93" s="48"/>
      <c r="AL93" s="66" t="s">
        <v>130</v>
      </c>
      <c r="AM93" s="69">
        <f t="shared" si="1"/>
        <v>23</v>
      </c>
      <c r="AN93" s="47"/>
      <c r="AO93" s="47"/>
      <c r="AP93" s="47"/>
      <c r="AQ93" s="49"/>
      <c r="AR93" s="27"/>
      <c r="AS93" s="27"/>
    </row>
    <row r="94" spans="1:45" ht="15" customHeight="1">
      <c r="A94" s="27"/>
      <c r="B94" s="27"/>
      <c r="C94" s="27"/>
      <c r="D94" s="27"/>
      <c r="E94" s="67" t="s">
        <v>104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69">
        <f t="shared" si="1"/>
        <v>0</v>
      </c>
      <c r="AN94" s="27"/>
      <c r="AO94" s="27"/>
      <c r="AP94" s="27"/>
      <c r="AQ94" s="27"/>
      <c r="AR94" s="27"/>
      <c r="AS94" s="27"/>
    </row>
    <row r="95" spans="1:45" ht="15" customHeight="1">
      <c r="A95" s="27"/>
      <c r="B95" s="27"/>
      <c r="C95" s="27"/>
      <c r="D95" s="27"/>
      <c r="E95" s="68" t="s">
        <v>146</v>
      </c>
      <c r="F95" s="42"/>
      <c r="G95" s="42"/>
      <c r="H95" s="59" t="s">
        <v>408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0" t="s">
        <v>409</v>
      </c>
      <c r="U95" s="43"/>
      <c r="V95" s="43"/>
      <c r="W95" s="43"/>
      <c r="X95" s="43"/>
      <c r="Y95" s="43"/>
      <c r="Z95" s="43"/>
      <c r="AA95" s="43"/>
      <c r="AB95" s="43"/>
      <c r="AC95" s="60" t="s">
        <v>80</v>
      </c>
      <c r="AD95" s="61" t="s">
        <v>110</v>
      </c>
      <c r="AE95" s="43"/>
      <c r="AF95" s="43"/>
      <c r="AG95" s="43"/>
      <c r="AH95" s="43"/>
      <c r="AI95" s="43"/>
      <c r="AJ95" s="43"/>
      <c r="AK95" s="43"/>
      <c r="AL95" s="44"/>
      <c r="AM95" s="69">
        <f t="shared" si="1"/>
        <v>0</v>
      </c>
      <c r="AN95" s="44"/>
      <c r="AO95" s="44"/>
      <c r="AP95" s="44"/>
      <c r="AQ95" s="45"/>
      <c r="AR95" s="27"/>
      <c r="AS95" s="27"/>
    </row>
    <row r="96" spans="1:45" ht="15" customHeight="1">
      <c r="A96" s="27"/>
      <c r="B96" s="27"/>
      <c r="C96" s="27"/>
      <c r="D96" s="27"/>
      <c r="E96" s="46"/>
      <c r="F96" s="47"/>
      <c r="G96" s="47"/>
      <c r="H96" s="62" t="s">
        <v>410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63" t="s">
        <v>409</v>
      </c>
      <c r="U96" s="48"/>
      <c r="V96" s="48"/>
      <c r="W96" s="48"/>
      <c r="X96" s="48"/>
      <c r="Y96" s="48"/>
      <c r="Z96" s="48"/>
      <c r="AA96" s="48"/>
      <c r="AB96" s="48"/>
      <c r="AC96" s="64" t="s">
        <v>80</v>
      </c>
      <c r="AD96" s="65" t="s">
        <v>174</v>
      </c>
      <c r="AE96" s="48"/>
      <c r="AF96" s="48"/>
      <c r="AG96" s="48"/>
      <c r="AH96" s="48"/>
      <c r="AI96" s="48"/>
      <c r="AJ96" s="65" t="s">
        <v>125</v>
      </c>
      <c r="AK96" s="48"/>
      <c r="AL96" s="66" t="s">
        <v>130</v>
      </c>
      <c r="AM96" s="69">
        <f t="shared" si="1"/>
        <v>23</v>
      </c>
      <c r="AN96" s="47"/>
      <c r="AO96" s="47"/>
      <c r="AP96" s="47"/>
      <c r="AQ96" s="49"/>
      <c r="AR96" s="27"/>
      <c r="AS96" s="27"/>
    </row>
    <row r="97" spans="1:45" ht="15" customHeight="1">
      <c r="A97" s="27"/>
      <c r="B97" s="27"/>
      <c r="C97" s="27"/>
      <c r="D97" s="27"/>
      <c r="E97" s="67" t="s">
        <v>104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69">
        <f t="shared" si="1"/>
        <v>0</v>
      </c>
      <c r="AN97" s="27"/>
      <c r="AO97" s="27"/>
      <c r="AP97" s="27"/>
      <c r="AQ97" s="27"/>
      <c r="AR97" s="27"/>
      <c r="AS97" s="27"/>
    </row>
    <row r="98" spans="1:45" ht="15" customHeight="1">
      <c r="A98" s="27"/>
      <c r="B98" s="27"/>
      <c r="C98" s="27"/>
      <c r="D98" s="27"/>
      <c r="E98" s="68" t="s">
        <v>134</v>
      </c>
      <c r="F98" s="42"/>
      <c r="G98" s="42"/>
      <c r="H98" s="59" t="s">
        <v>272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0" t="s">
        <v>387</v>
      </c>
      <c r="U98" s="43"/>
      <c r="V98" s="43"/>
      <c r="W98" s="43"/>
      <c r="X98" s="43"/>
      <c r="Y98" s="43"/>
      <c r="Z98" s="43"/>
      <c r="AA98" s="43"/>
      <c r="AB98" s="43"/>
      <c r="AC98" s="60" t="s">
        <v>80</v>
      </c>
      <c r="AD98" s="61" t="s">
        <v>167</v>
      </c>
      <c r="AE98" s="43"/>
      <c r="AF98" s="43"/>
      <c r="AG98" s="43"/>
      <c r="AH98" s="43"/>
      <c r="AI98" s="43"/>
      <c r="AJ98" s="43"/>
      <c r="AK98" s="43"/>
      <c r="AL98" s="44"/>
      <c r="AM98" s="69">
        <f t="shared" si="1"/>
        <v>0</v>
      </c>
      <c r="AN98" s="44"/>
      <c r="AO98" s="44"/>
      <c r="AP98" s="44"/>
      <c r="AQ98" s="45"/>
      <c r="AR98" s="27"/>
      <c r="AS98" s="27"/>
    </row>
    <row r="99" spans="1:45" ht="15" customHeight="1">
      <c r="A99" s="27"/>
      <c r="B99" s="27"/>
      <c r="C99" s="27"/>
      <c r="D99" s="27"/>
      <c r="E99" s="46"/>
      <c r="F99" s="47"/>
      <c r="G99" s="47"/>
      <c r="H99" s="62" t="s">
        <v>273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63" t="s">
        <v>387</v>
      </c>
      <c r="U99" s="48"/>
      <c r="V99" s="48"/>
      <c r="W99" s="48"/>
      <c r="X99" s="48"/>
      <c r="Y99" s="48"/>
      <c r="Z99" s="48"/>
      <c r="AA99" s="48"/>
      <c r="AB99" s="48"/>
      <c r="AC99" s="64" t="s">
        <v>80</v>
      </c>
      <c r="AD99" s="65" t="s">
        <v>159</v>
      </c>
      <c r="AE99" s="48"/>
      <c r="AF99" s="48"/>
      <c r="AG99" s="48"/>
      <c r="AH99" s="48"/>
      <c r="AI99" s="48"/>
      <c r="AJ99" s="65" t="s">
        <v>128</v>
      </c>
      <c r="AK99" s="48"/>
      <c r="AL99" s="66" t="s">
        <v>117</v>
      </c>
      <c r="AM99" s="69">
        <f t="shared" si="1"/>
        <v>22</v>
      </c>
      <c r="AN99" s="47"/>
      <c r="AO99" s="47"/>
      <c r="AP99" s="47"/>
      <c r="AQ99" s="49"/>
      <c r="AR99" s="27"/>
      <c r="AS99" s="27"/>
    </row>
    <row r="100" spans="1:45" ht="15" customHeight="1">
      <c r="A100" s="27"/>
      <c r="B100" s="27"/>
      <c r="C100" s="27"/>
      <c r="D100" s="27"/>
      <c r="E100" s="67" t="s">
        <v>104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69">
        <f t="shared" si="1"/>
        <v>0</v>
      </c>
      <c r="AN100" s="27"/>
      <c r="AO100" s="27"/>
      <c r="AP100" s="27"/>
      <c r="AQ100" s="27"/>
      <c r="AR100" s="27"/>
      <c r="AS100" s="27"/>
    </row>
    <row r="101" spans="1:45" ht="15" customHeight="1">
      <c r="A101" s="27"/>
      <c r="B101" s="27"/>
      <c r="C101" s="27"/>
      <c r="D101" s="27"/>
      <c r="E101" s="68" t="s">
        <v>151</v>
      </c>
      <c r="F101" s="42"/>
      <c r="G101" s="42"/>
      <c r="H101" s="59" t="s">
        <v>417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0" t="s">
        <v>114</v>
      </c>
      <c r="U101" s="43"/>
      <c r="V101" s="43"/>
      <c r="W101" s="43"/>
      <c r="X101" s="43"/>
      <c r="Y101" s="43"/>
      <c r="Z101" s="43"/>
      <c r="AA101" s="43"/>
      <c r="AB101" s="43"/>
      <c r="AC101" s="60" t="s">
        <v>80</v>
      </c>
      <c r="AD101" s="61" t="s">
        <v>418</v>
      </c>
      <c r="AE101" s="43"/>
      <c r="AF101" s="43"/>
      <c r="AG101" s="43"/>
      <c r="AH101" s="43"/>
      <c r="AI101" s="43"/>
      <c r="AJ101" s="43"/>
      <c r="AK101" s="43"/>
      <c r="AL101" s="44"/>
      <c r="AM101" s="69">
        <f t="shared" si="1"/>
        <v>0</v>
      </c>
      <c r="AN101" s="44"/>
      <c r="AO101" s="44"/>
      <c r="AP101" s="44"/>
      <c r="AQ101" s="45"/>
      <c r="AR101" s="27"/>
      <c r="AS101" s="27"/>
    </row>
    <row r="102" spans="1:45" ht="15" customHeight="1">
      <c r="A102" s="27"/>
      <c r="B102" s="27"/>
      <c r="C102" s="27"/>
      <c r="D102" s="27"/>
      <c r="E102" s="46"/>
      <c r="F102" s="47"/>
      <c r="G102" s="47"/>
      <c r="H102" s="62" t="s">
        <v>419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63" t="s">
        <v>358</v>
      </c>
      <c r="U102" s="48"/>
      <c r="V102" s="48"/>
      <c r="W102" s="48"/>
      <c r="X102" s="48"/>
      <c r="Y102" s="48"/>
      <c r="Z102" s="48"/>
      <c r="AA102" s="48"/>
      <c r="AB102" s="48"/>
      <c r="AC102" s="64" t="s">
        <v>80</v>
      </c>
      <c r="AD102" s="65" t="s">
        <v>163</v>
      </c>
      <c r="AE102" s="48"/>
      <c r="AF102" s="48"/>
      <c r="AG102" s="48"/>
      <c r="AH102" s="48"/>
      <c r="AI102" s="48"/>
      <c r="AJ102" s="65" t="s">
        <v>124</v>
      </c>
      <c r="AK102" s="48"/>
      <c r="AL102" s="66" t="s">
        <v>117</v>
      </c>
      <c r="AM102" s="69">
        <f t="shared" si="1"/>
        <v>22</v>
      </c>
      <c r="AN102" s="47"/>
      <c r="AO102" s="47"/>
      <c r="AP102" s="47"/>
      <c r="AQ102" s="49"/>
      <c r="AR102" s="27"/>
      <c r="AS102" s="27"/>
    </row>
    <row r="103" spans="1:45" ht="15" customHeight="1">
      <c r="A103" s="27"/>
      <c r="B103" s="27"/>
      <c r="C103" s="27"/>
      <c r="D103" s="27"/>
      <c r="E103" s="67" t="s">
        <v>104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69">
        <f t="shared" si="1"/>
        <v>0</v>
      </c>
      <c r="AN103" s="27"/>
      <c r="AO103" s="27"/>
      <c r="AP103" s="27"/>
      <c r="AQ103" s="27"/>
      <c r="AR103" s="27"/>
      <c r="AS103" s="27"/>
    </row>
    <row r="104" spans="1:45" ht="15" customHeight="1">
      <c r="A104" s="27"/>
      <c r="B104" s="27"/>
      <c r="C104" s="27"/>
      <c r="D104" s="27"/>
      <c r="E104" s="68" t="s">
        <v>152</v>
      </c>
      <c r="F104" s="42"/>
      <c r="G104" s="42"/>
      <c r="H104" s="59" t="s">
        <v>234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0" t="s">
        <v>358</v>
      </c>
      <c r="U104" s="43"/>
      <c r="V104" s="43"/>
      <c r="W104" s="43"/>
      <c r="X104" s="43"/>
      <c r="Y104" s="43"/>
      <c r="Z104" s="43"/>
      <c r="AA104" s="43"/>
      <c r="AB104" s="43"/>
      <c r="AC104" s="60" t="s">
        <v>80</v>
      </c>
      <c r="AD104" s="61" t="s">
        <v>421</v>
      </c>
      <c r="AE104" s="43"/>
      <c r="AF104" s="43"/>
      <c r="AG104" s="43"/>
      <c r="AH104" s="43"/>
      <c r="AI104" s="43"/>
      <c r="AJ104" s="43"/>
      <c r="AK104" s="43"/>
      <c r="AL104" s="44"/>
      <c r="AM104" s="69">
        <f t="shared" si="1"/>
        <v>0</v>
      </c>
      <c r="AN104" s="44"/>
      <c r="AO104" s="44"/>
      <c r="AP104" s="44"/>
      <c r="AQ104" s="45"/>
      <c r="AR104" s="27"/>
      <c r="AS104" s="27"/>
    </row>
    <row r="105" spans="1:45" ht="15" customHeight="1">
      <c r="A105" s="27"/>
      <c r="B105" s="27"/>
      <c r="C105" s="27"/>
      <c r="D105" s="27"/>
      <c r="E105" s="46"/>
      <c r="F105" s="47"/>
      <c r="G105" s="47"/>
      <c r="H105" s="62" t="s">
        <v>422</v>
      </c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63" t="s">
        <v>358</v>
      </c>
      <c r="U105" s="48"/>
      <c r="V105" s="48"/>
      <c r="W105" s="48"/>
      <c r="X105" s="48"/>
      <c r="Y105" s="48"/>
      <c r="Z105" s="48"/>
      <c r="AA105" s="48"/>
      <c r="AB105" s="48"/>
      <c r="AC105" s="64" t="s">
        <v>80</v>
      </c>
      <c r="AD105" s="65" t="s">
        <v>179</v>
      </c>
      <c r="AE105" s="48"/>
      <c r="AF105" s="48"/>
      <c r="AG105" s="48"/>
      <c r="AH105" s="48"/>
      <c r="AI105" s="48"/>
      <c r="AJ105" s="65" t="s">
        <v>125</v>
      </c>
      <c r="AK105" s="48"/>
      <c r="AL105" s="66" t="s">
        <v>111</v>
      </c>
      <c r="AM105" s="69">
        <f t="shared" si="1"/>
        <v>21</v>
      </c>
      <c r="AN105" s="47"/>
      <c r="AO105" s="47"/>
      <c r="AP105" s="47"/>
      <c r="AQ105" s="49"/>
      <c r="AR105" s="27"/>
      <c r="AS105" s="27"/>
    </row>
    <row r="106" spans="1:45" ht="15" customHeight="1">
      <c r="A106" s="27"/>
      <c r="B106" s="27"/>
      <c r="C106" s="27"/>
      <c r="D106" s="27"/>
      <c r="E106" s="67" t="s">
        <v>104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69">
        <f t="shared" si="1"/>
        <v>0</v>
      </c>
      <c r="AN106" s="27"/>
      <c r="AO106" s="27"/>
      <c r="AP106" s="27"/>
      <c r="AQ106" s="27"/>
      <c r="AR106" s="27"/>
      <c r="AS106" s="27"/>
    </row>
    <row r="107" spans="1:45" ht="15" customHeight="1">
      <c r="A107" s="27"/>
      <c r="B107" s="27"/>
      <c r="C107" s="27"/>
      <c r="D107" s="27"/>
      <c r="E107" s="68" t="s">
        <v>154</v>
      </c>
      <c r="F107" s="42"/>
      <c r="G107" s="42"/>
      <c r="H107" s="59" t="s">
        <v>397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0" t="s">
        <v>398</v>
      </c>
      <c r="U107" s="43"/>
      <c r="V107" s="43"/>
      <c r="W107" s="43"/>
      <c r="X107" s="43"/>
      <c r="Y107" s="43"/>
      <c r="Z107" s="43"/>
      <c r="AA107" s="43"/>
      <c r="AB107" s="43"/>
      <c r="AC107" s="60" t="s">
        <v>80</v>
      </c>
      <c r="AD107" s="61" t="s">
        <v>180</v>
      </c>
      <c r="AE107" s="43"/>
      <c r="AF107" s="43"/>
      <c r="AG107" s="43"/>
      <c r="AH107" s="43"/>
      <c r="AI107" s="43"/>
      <c r="AJ107" s="43"/>
      <c r="AK107" s="43"/>
      <c r="AL107" s="44"/>
      <c r="AM107" s="69">
        <f t="shared" si="1"/>
        <v>0</v>
      </c>
      <c r="AN107" s="44"/>
      <c r="AO107" s="44"/>
      <c r="AP107" s="44"/>
      <c r="AQ107" s="45"/>
      <c r="AR107" s="27"/>
      <c r="AS107" s="27"/>
    </row>
    <row r="108" spans="1:45" ht="15" customHeight="1">
      <c r="A108" s="27"/>
      <c r="B108" s="27"/>
      <c r="C108" s="27"/>
      <c r="D108" s="27"/>
      <c r="E108" s="46"/>
      <c r="F108" s="47"/>
      <c r="G108" s="47"/>
      <c r="H108" s="62" t="s">
        <v>305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63" t="s">
        <v>398</v>
      </c>
      <c r="U108" s="48"/>
      <c r="V108" s="48"/>
      <c r="W108" s="48"/>
      <c r="X108" s="48"/>
      <c r="Y108" s="48"/>
      <c r="Z108" s="48"/>
      <c r="AA108" s="48"/>
      <c r="AB108" s="48"/>
      <c r="AC108" s="64" t="s">
        <v>80</v>
      </c>
      <c r="AD108" s="65" t="s">
        <v>176</v>
      </c>
      <c r="AE108" s="48"/>
      <c r="AF108" s="48"/>
      <c r="AG108" s="48"/>
      <c r="AH108" s="48"/>
      <c r="AI108" s="48"/>
      <c r="AJ108" s="65" t="s">
        <v>101</v>
      </c>
      <c r="AK108" s="48"/>
      <c r="AL108" s="66" t="s">
        <v>111</v>
      </c>
      <c r="AM108" s="69">
        <f t="shared" si="1"/>
        <v>21</v>
      </c>
      <c r="AN108" s="47"/>
      <c r="AO108" s="47"/>
      <c r="AP108" s="47"/>
      <c r="AQ108" s="49"/>
      <c r="AR108" s="27"/>
      <c r="AS108" s="27"/>
    </row>
    <row r="109" spans="1:45" ht="15" customHeight="1">
      <c r="A109" s="27"/>
      <c r="B109" s="27"/>
      <c r="C109" s="27"/>
      <c r="D109" s="27"/>
      <c r="E109" s="67" t="s">
        <v>104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69">
        <f t="shared" si="1"/>
        <v>0</v>
      </c>
      <c r="AN109" s="27"/>
      <c r="AO109" s="27"/>
      <c r="AP109" s="27"/>
      <c r="AQ109" s="27"/>
      <c r="AR109" s="27"/>
      <c r="AS109" s="27"/>
    </row>
    <row r="110" spans="1:45" ht="15" customHeight="1">
      <c r="A110" s="27"/>
      <c r="B110" s="27"/>
      <c r="C110" s="27"/>
      <c r="D110" s="27"/>
      <c r="E110" s="68" t="s">
        <v>150</v>
      </c>
      <c r="F110" s="42"/>
      <c r="G110" s="42"/>
      <c r="H110" s="59" t="s">
        <v>282</v>
      </c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0" t="s">
        <v>366</v>
      </c>
      <c r="U110" s="43"/>
      <c r="V110" s="43"/>
      <c r="W110" s="43"/>
      <c r="X110" s="43"/>
      <c r="Y110" s="43"/>
      <c r="Z110" s="43"/>
      <c r="AA110" s="43"/>
      <c r="AB110" s="43"/>
      <c r="AC110" s="60" t="s">
        <v>80</v>
      </c>
      <c r="AD110" s="61" t="s">
        <v>142</v>
      </c>
      <c r="AE110" s="43"/>
      <c r="AF110" s="43"/>
      <c r="AG110" s="43"/>
      <c r="AH110" s="43"/>
      <c r="AI110" s="43"/>
      <c r="AJ110" s="43"/>
      <c r="AK110" s="43"/>
      <c r="AL110" s="44"/>
      <c r="AM110" s="69">
        <f t="shared" si="1"/>
        <v>0</v>
      </c>
      <c r="AN110" s="44"/>
      <c r="AO110" s="44"/>
      <c r="AP110" s="44"/>
      <c r="AQ110" s="45"/>
      <c r="AR110" s="27"/>
      <c r="AS110" s="27"/>
    </row>
    <row r="111" spans="1:45" ht="15" customHeight="1">
      <c r="A111" s="27"/>
      <c r="B111" s="27"/>
      <c r="C111" s="27"/>
      <c r="D111" s="27"/>
      <c r="E111" s="46"/>
      <c r="F111" s="47"/>
      <c r="G111" s="47"/>
      <c r="H111" s="62" t="s">
        <v>281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63" t="s">
        <v>366</v>
      </c>
      <c r="U111" s="48"/>
      <c r="V111" s="48"/>
      <c r="W111" s="48"/>
      <c r="X111" s="48"/>
      <c r="Y111" s="48"/>
      <c r="Z111" s="48"/>
      <c r="AA111" s="48"/>
      <c r="AB111" s="48"/>
      <c r="AC111" s="64" t="s">
        <v>80</v>
      </c>
      <c r="AD111" s="65" t="s">
        <v>399</v>
      </c>
      <c r="AE111" s="48"/>
      <c r="AF111" s="48"/>
      <c r="AG111" s="48"/>
      <c r="AH111" s="48"/>
      <c r="AI111" s="48"/>
      <c r="AJ111" s="65" t="s">
        <v>132</v>
      </c>
      <c r="AK111" s="48"/>
      <c r="AL111" s="66" t="s">
        <v>111</v>
      </c>
      <c r="AM111" s="69">
        <f t="shared" si="1"/>
        <v>21</v>
      </c>
      <c r="AN111" s="47"/>
      <c r="AO111" s="47"/>
      <c r="AP111" s="47"/>
      <c r="AQ111" s="49"/>
      <c r="AR111" s="27"/>
      <c r="AS111" s="27"/>
    </row>
    <row r="112" spans="1:45" ht="15" customHeight="1">
      <c r="A112" s="27"/>
      <c r="B112" s="27"/>
      <c r="C112" s="27"/>
      <c r="D112" s="27"/>
      <c r="E112" s="67" t="s">
        <v>104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69">
        <f t="shared" si="1"/>
        <v>0</v>
      </c>
      <c r="AN112" s="27"/>
      <c r="AO112" s="27"/>
      <c r="AP112" s="27"/>
      <c r="AQ112" s="27"/>
      <c r="AR112" s="27"/>
      <c r="AS112" s="27"/>
    </row>
    <row r="113" spans="1:45" ht="15" customHeight="1">
      <c r="A113" s="27"/>
      <c r="B113" s="27"/>
      <c r="C113" s="27"/>
      <c r="D113" s="27"/>
      <c r="E113" s="68" t="s">
        <v>145</v>
      </c>
      <c r="F113" s="42"/>
      <c r="G113" s="42"/>
      <c r="H113" s="59" t="s">
        <v>299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0" t="s">
        <v>366</v>
      </c>
      <c r="U113" s="43"/>
      <c r="V113" s="43"/>
      <c r="W113" s="43"/>
      <c r="X113" s="43"/>
      <c r="Y113" s="43"/>
      <c r="Z113" s="43"/>
      <c r="AA113" s="43"/>
      <c r="AB113" s="43"/>
      <c r="AC113" s="60" t="s">
        <v>80</v>
      </c>
      <c r="AD113" s="61" t="s">
        <v>411</v>
      </c>
      <c r="AE113" s="43"/>
      <c r="AF113" s="43"/>
      <c r="AG113" s="43"/>
      <c r="AH113" s="43"/>
      <c r="AI113" s="43"/>
      <c r="AJ113" s="43"/>
      <c r="AK113" s="43"/>
      <c r="AL113" s="44"/>
      <c r="AM113" s="69">
        <f t="shared" si="1"/>
        <v>0</v>
      </c>
      <c r="AN113" s="44"/>
      <c r="AO113" s="44"/>
      <c r="AP113" s="44"/>
      <c r="AQ113" s="45"/>
      <c r="AR113" s="27"/>
      <c r="AS113" s="27"/>
    </row>
    <row r="114" spans="1:45" ht="15" customHeight="1">
      <c r="A114" s="27"/>
      <c r="B114" s="27"/>
      <c r="C114" s="27"/>
      <c r="D114" s="27"/>
      <c r="E114" s="46"/>
      <c r="F114" s="47"/>
      <c r="G114" s="47"/>
      <c r="H114" s="62" t="s">
        <v>339</v>
      </c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63" t="s">
        <v>366</v>
      </c>
      <c r="U114" s="48"/>
      <c r="V114" s="48"/>
      <c r="W114" s="48"/>
      <c r="X114" s="48"/>
      <c r="Y114" s="48"/>
      <c r="Z114" s="48"/>
      <c r="AA114" s="48"/>
      <c r="AB114" s="48"/>
      <c r="AC114" s="64" t="s">
        <v>80</v>
      </c>
      <c r="AD114" s="65" t="s">
        <v>412</v>
      </c>
      <c r="AE114" s="48"/>
      <c r="AF114" s="48"/>
      <c r="AG114" s="48"/>
      <c r="AH114" s="48"/>
      <c r="AI114" s="48"/>
      <c r="AJ114" s="65" t="s">
        <v>131</v>
      </c>
      <c r="AK114" s="48"/>
      <c r="AL114" s="66" t="s">
        <v>111</v>
      </c>
      <c r="AM114" s="69">
        <f t="shared" si="1"/>
        <v>21</v>
      </c>
      <c r="AN114" s="47"/>
      <c r="AO114" s="47"/>
      <c r="AP114" s="47"/>
      <c r="AQ114" s="49"/>
      <c r="AR114" s="27"/>
      <c r="AS114" s="27"/>
    </row>
    <row r="115" spans="1:45" ht="15" customHeight="1">
      <c r="A115" s="27"/>
      <c r="B115" s="27"/>
      <c r="C115" s="27"/>
      <c r="D115" s="27"/>
      <c r="E115" s="67" t="s">
        <v>104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69">
        <f t="shared" si="1"/>
        <v>0</v>
      </c>
      <c r="AN115" s="27"/>
      <c r="AO115" s="27"/>
      <c r="AP115" s="27"/>
      <c r="AQ115" s="27"/>
      <c r="AR115" s="27"/>
      <c r="AS115" s="27"/>
    </row>
    <row r="116" spans="1:45" ht="15" customHeight="1">
      <c r="A116" s="27"/>
      <c r="B116" s="27"/>
      <c r="C116" s="27"/>
      <c r="D116" s="27"/>
      <c r="E116" s="68" t="s">
        <v>144</v>
      </c>
      <c r="F116" s="42"/>
      <c r="G116" s="42"/>
      <c r="H116" s="59" t="s">
        <v>290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0" t="s">
        <v>387</v>
      </c>
      <c r="U116" s="43"/>
      <c r="V116" s="43"/>
      <c r="W116" s="43"/>
      <c r="X116" s="43"/>
      <c r="Y116" s="43"/>
      <c r="Z116" s="43"/>
      <c r="AA116" s="43"/>
      <c r="AB116" s="43"/>
      <c r="AC116" s="60" t="s">
        <v>80</v>
      </c>
      <c r="AD116" s="61" t="s">
        <v>372</v>
      </c>
      <c r="AE116" s="43"/>
      <c r="AF116" s="43"/>
      <c r="AG116" s="43"/>
      <c r="AH116" s="43"/>
      <c r="AI116" s="43"/>
      <c r="AJ116" s="43"/>
      <c r="AK116" s="43"/>
      <c r="AL116" s="44"/>
      <c r="AM116" s="69">
        <f t="shared" si="1"/>
        <v>0</v>
      </c>
      <c r="AN116" s="44"/>
      <c r="AO116" s="44"/>
      <c r="AP116" s="44"/>
      <c r="AQ116" s="45"/>
      <c r="AR116" s="27"/>
      <c r="AS116" s="27"/>
    </row>
    <row r="117" spans="1:45" ht="15" customHeight="1">
      <c r="A117" s="27"/>
      <c r="B117" s="27"/>
      <c r="C117" s="27"/>
      <c r="D117" s="27"/>
      <c r="E117" s="46"/>
      <c r="F117" s="47"/>
      <c r="G117" s="47"/>
      <c r="H117" s="62" t="s">
        <v>403</v>
      </c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63" t="s">
        <v>387</v>
      </c>
      <c r="U117" s="48"/>
      <c r="V117" s="48"/>
      <c r="W117" s="48"/>
      <c r="X117" s="48"/>
      <c r="Y117" s="48"/>
      <c r="Z117" s="48"/>
      <c r="AA117" s="48"/>
      <c r="AB117" s="48"/>
      <c r="AC117" s="64" t="s">
        <v>80</v>
      </c>
      <c r="AD117" s="65" t="s">
        <v>153</v>
      </c>
      <c r="AE117" s="48"/>
      <c r="AF117" s="48"/>
      <c r="AG117" s="48"/>
      <c r="AH117" s="48"/>
      <c r="AI117" s="48"/>
      <c r="AJ117" s="65" t="s">
        <v>132</v>
      </c>
      <c r="AK117" s="48"/>
      <c r="AL117" s="66" t="s">
        <v>111</v>
      </c>
      <c r="AM117" s="69">
        <f t="shared" si="1"/>
        <v>21</v>
      </c>
      <c r="AN117" s="47"/>
      <c r="AO117" s="47"/>
      <c r="AP117" s="47"/>
      <c r="AQ117" s="49"/>
      <c r="AR117" s="27"/>
      <c r="AS117" s="27"/>
    </row>
    <row r="118" spans="1:45" ht="15" customHeight="1">
      <c r="A118" s="27"/>
      <c r="B118" s="27"/>
      <c r="C118" s="27"/>
      <c r="D118" s="27"/>
      <c r="E118" s="67" t="s">
        <v>104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69">
        <f t="shared" si="1"/>
        <v>0</v>
      </c>
      <c r="AN118" s="27"/>
      <c r="AO118" s="27"/>
      <c r="AP118" s="27"/>
      <c r="AQ118" s="27"/>
      <c r="AR118" s="27"/>
      <c r="AS118" s="27"/>
    </row>
    <row r="119" spans="1:45" ht="15" customHeight="1">
      <c r="A119" s="27"/>
      <c r="B119" s="27"/>
      <c r="C119" s="27"/>
      <c r="D119" s="27"/>
      <c r="E119" s="68" t="s">
        <v>138</v>
      </c>
      <c r="F119" s="42"/>
      <c r="G119" s="42"/>
      <c r="H119" s="59" t="s">
        <v>309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0" t="s">
        <v>349</v>
      </c>
      <c r="U119" s="43"/>
      <c r="V119" s="43"/>
      <c r="W119" s="43"/>
      <c r="X119" s="43"/>
      <c r="Y119" s="43"/>
      <c r="Z119" s="43"/>
      <c r="AA119" s="43"/>
      <c r="AB119" s="43"/>
      <c r="AC119" s="60" t="s">
        <v>80</v>
      </c>
      <c r="AD119" s="61" t="s">
        <v>350</v>
      </c>
      <c r="AE119" s="43"/>
      <c r="AF119" s="43"/>
      <c r="AG119" s="43"/>
      <c r="AH119" s="43"/>
      <c r="AI119" s="43"/>
      <c r="AJ119" s="43"/>
      <c r="AK119" s="43"/>
      <c r="AL119" s="44"/>
      <c r="AM119" s="69">
        <f t="shared" si="1"/>
        <v>0</v>
      </c>
      <c r="AN119" s="44"/>
      <c r="AO119" s="44"/>
      <c r="AP119" s="44"/>
      <c r="AQ119" s="45"/>
      <c r="AR119" s="27"/>
      <c r="AS119" s="27"/>
    </row>
    <row r="120" spans="1:45" ht="15" customHeight="1">
      <c r="A120" s="27"/>
      <c r="B120" s="27"/>
      <c r="C120" s="27"/>
      <c r="D120" s="27"/>
      <c r="E120" s="46"/>
      <c r="F120" s="47"/>
      <c r="G120" s="47"/>
      <c r="H120" s="62" t="s">
        <v>310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63" t="s">
        <v>349</v>
      </c>
      <c r="U120" s="48"/>
      <c r="V120" s="48"/>
      <c r="W120" s="48"/>
      <c r="X120" s="48"/>
      <c r="Y120" s="48"/>
      <c r="Z120" s="48"/>
      <c r="AA120" s="48"/>
      <c r="AB120" s="48"/>
      <c r="AC120" s="64" t="s">
        <v>80</v>
      </c>
      <c r="AD120" s="65" t="s">
        <v>103</v>
      </c>
      <c r="AE120" s="48"/>
      <c r="AF120" s="48"/>
      <c r="AG120" s="48"/>
      <c r="AH120" s="48"/>
      <c r="AI120" s="48"/>
      <c r="AJ120" s="65" t="s">
        <v>121</v>
      </c>
      <c r="AK120" s="48"/>
      <c r="AL120" s="66" t="s">
        <v>111</v>
      </c>
      <c r="AM120" s="69">
        <f t="shared" si="1"/>
        <v>21</v>
      </c>
      <c r="AN120" s="47"/>
      <c r="AO120" s="47"/>
      <c r="AP120" s="47"/>
      <c r="AQ120" s="49"/>
      <c r="AR120" s="27"/>
      <c r="AS120" s="27"/>
    </row>
    <row r="121" spans="1:45" ht="15" customHeight="1">
      <c r="A121" s="27"/>
      <c r="B121" s="27"/>
      <c r="C121" s="27"/>
      <c r="D121" s="27"/>
      <c r="E121" s="67" t="s">
        <v>104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69">
        <f t="shared" si="1"/>
        <v>0</v>
      </c>
      <c r="AN121" s="27"/>
      <c r="AO121" s="27"/>
      <c r="AP121" s="27"/>
      <c r="AQ121" s="27"/>
      <c r="AR121" s="27"/>
      <c r="AS121" s="27"/>
    </row>
    <row r="122" spans="1:45" ht="15" customHeight="1">
      <c r="A122" s="27"/>
      <c r="B122" s="27"/>
      <c r="C122" s="27"/>
      <c r="D122" s="27"/>
      <c r="E122" s="68" t="s">
        <v>158</v>
      </c>
      <c r="F122" s="42"/>
      <c r="G122" s="42"/>
      <c r="H122" s="59" t="s">
        <v>287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0" t="s">
        <v>387</v>
      </c>
      <c r="U122" s="43"/>
      <c r="V122" s="43"/>
      <c r="W122" s="43"/>
      <c r="X122" s="43"/>
      <c r="Y122" s="43"/>
      <c r="Z122" s="43"/>
      <c r="AA122" s="43"/>
      <c r="AB122" s="43"/>
      <c r="AC122" s="60" t="s">
        <v>80</v>
      </c>
      <c r="AD122" s="61" t="s">
        <v>404</v>
      </c>
      <c r="AE122" s="43"/>
      <c r="AF122" s="43"/>
      <c r="AG122" s="43"/>
      <c r="AH122" s="43"/>
      <c r="AI122" s="43"/>
      <c r="AJ122" s="43"/>
      <c r="AK122" s="43"/>
      <c r="AL122" s="44"/>
      <c r="AM122" s="69">
        <f t="shared" si="1"/>
        <v>0</v>
      </c>
      <c r="AN122" s="44"/>
      <c r="AO122" s="44"/>
      <c r="AP122" s="44"/>
      <c r="AQ122" s="45"/>
      <c r="AR122" s="27"/>
      <c r="AS122" s="27"/>
    </row>
    <row r="123" spans="1:45" ht="15" customHeight="1">
      <c r="A123" s="27"/>
      <c r="B123" s="27"/>
      <c r="C123" s="27"/>
      <c r="D123" s="27"/>
      <c r="E123" s="46"/>
      <c r="F123" s="47"/>
      <c r="G123" s="47"/>
      <c r="H123" s="62" t="s">
        <v>288</v>
      </c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63" t="s">
        <v>387</v>
      </c>
      <c r="U123" s="48"/>
      <c r="V123" s="48"/>
      <c r="W123" s="48"/>
      <c r="X123" s="48"/>
      <c r="Y123" s="48"/>
      <c r="Z123" s="48"/>
      <c r="AA123" s="48"/>
      <c r="AB123" s="48"/>
      <c r="AC123" s="64" t="s">
        <v>80</v>
      </c>
      <c r="AD123" s="65" t="s">
        <v>405</v>
      </c>
      <c r="AE123" s="48"/>
      <c r="AF123" s="48"/>
      <c r="AG123" s="48"/>
      <c r="AH123" s="48"/>
      <c r="AI123" s="48"/>
      <c r="AJ123" s="65" t="s">
        <v>132</v>
      </c>
      <c r="AK123" s="48"/>
      <c r="AL123" s="66" t="s">
        <v>121</v>
      </c>
      <c r="AM123" s="69">
        <f t="shared" si="1"/>
        <v>20</v>
      </c>
      <c r="AN123" s="47"/>
      <c r="AO123" s="47"/>
      <c r="AP123" s="47"/>
      <c r="AQ123" s="49"/>
      <c r="AR123" s="27"/>
      <c r="AS123" s="27"/>
    </row>
    <row r="124" spans="1:45" ht="15" customHeight="1">
      <c r="A124" s="27"/>
      <c r="B124" s="27"/>
      <c r="C124" s="27"/>
      <c r="D124" s="27"/>
      <c r="E124" s="67" t="s">
        <v>104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69">
        <f t="shared" si="1"/>
        <v>0</v>
      </c>
      <c r="AN124" s="27"/>
      <c r="AO124" s="27"/>
      <c r="AP124" s="27"/>
      <c r="AQ124" s="27"/>
      <c r="AR124" s="27"/>
      <c r="AS124" s="27"/>
    </row>
    <row r="125" spans="1:45" ht="15" customHeight="1">
      <c r="A125" s="27"/>
      <c r="B125" s="27"/>
      <c r="C125" s="27"/>
      <c r="D125" s="27"/>
      <c r="E125" s="68" t="s">
        <v>135</v>
      </c>
      <c r="F125" s="42"/>
      <c r="G125" s="42"/>
      <c r="H125" s="59" t="s">
        <v>389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0" t="s">
        <v>366</v>
      </c>
      <c r="U125" s="43"/>
      <c r="V125" s="43"/>
      <c r="W125" s="43"/>
      <c r="X125" s="43"/>
      <c r="Y125" s="43"/>
      <c r="Z125" s="43"/>
      <c r="AA125" s="43"/>
      <c r="AB125" s="43"/>
      <c r="AC125" s="60" t="s">
        <v>80</v>
      </c>
      <c r="AD125" s="61" t="s">
        <v>163</v>
      </c>
      <c r="AE125" s="43"/>
      <c r="AF125" s="43"/>
      <c r="AG125" s="43"/>
      <c r="AH125" s="43"/>
      <c r="AI125" s="43"/>
      <c r="AJ125" s="43"/>
      <c r="AK125" s="43"/>
      <c r="AL125" s="44"/>
      <c r="AM125" s="69">
        <f t="shared" si="1"/>
        <v>0</v>
      </c>
      <c r="AN125" s="44"/>
      <c r="AO125" s="44"/>
      <c r="AP125" s="44"/>
      <c r="AQ125" s="45"/>
      <c r="AR125" s="27"/>
      <c r="AS125" s="27"/>
    </row>
    <row r="126" spans="1:45" ht="15" customHeight="1">
      <c r="A126" s="27"/>
      <c r="B126" s="27"/>
      <c r="C126" s="27"/>
      <c r="D126" s="27"/>
      <c r="E126" s="46"/>
      <c r="F126" s="47"/>
      <c r="G126" s="47"/>
      <c r="H126" s="62" t="s">
        <v>313</v>
      </c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63" t="s">
        <v>366</v>
      </c>
      <c r="U126" s="48"/>
      <c r="V126" s="48"/>
      <c r="W126" s="48"/>
      <c r="X126" s="48"/>
      <c r="Y126" s="48"/>
      <c r="Z126" s="48"/>
      <c r="AA126" s="48"/>
      <c r="AB126" s="48"/>
      <c r="AC126" s="64" t="s">
        <v>80</v>
      </c>
      <c r="AD126" s="65" t="s">
        <v>390</v>
      </c>
      <c r="AE126" s="48"/>
      <c r="AF126" s="48"/>
      <c r="AG126" s="48"/>
      <c r="AH126" s="48"/>
      <c r="AI126" s="48"/>
      <c r="AJ126" s="65" t="s">
        <v>120</v>
      </c>
      <c r="AK126" s="48"/>
      <c r="AL126" s="66" t="s">
        <v>121</v>
      </c>
      <c r="AM126" s="69">
        <f t="shared" si="1"/>
        <v>20</v>
      </c>
      <c r="AN126" s="47"/>
      <c r="AO126" s="47"/>
      <c r="AP126" s="47"/>
      <c r="AQ126" s="49"/>
      <c r="AR126" s="27"/>
      <c r="AS126" s="27"/>
    </row>
    <row r="127" spans="1:45" ht="15" customHeight="1">
      <c r="A127" s="27"/>
      <c r="B127" s="27"/>
      <c r="C127" s="27"/>
      <c r="D127" s="27"/>
      <c r="E127" s="67" t="s">
        <v>104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69">
        <f t="shared" si="1"/>
        <v>0</v>
      </c>
      <c r="AN127" s="27"/>
      <c r="AO127" s="27"/>
      <c r="AP127" s="27"/>
      <c r="AQ127" s="27"/>
      <c r="AR127" s="27"/>
      <c r="AS127" s="27"/>
    </row>
    <row r="128" spans="1:45" ht="1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69">
        <f t="shared" si="1"/>
        <v>0</v>
      </c>
      <c r="AN128" s="27"/>
      <c r="AO128" s="27"/>
      <c r="AP128" s="27"/>
      <c r="AQ128" s="27"/>
      <c r="AR128" s="27"/>
      <c r="AS128" s="27"/>
    </row>
    <row r="129" spans="1:45" ht="15" customHeight="1">
      <c r="A129" s="27"/>
      <c r="B129" s="27"/>
      <c r="C129" s="27"/>
      <c r="D129" s="27"/>
      <c r="E129" s="281" t="s">
        <v>406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81" t="s">
        <v>429</v>
      </c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69">
        <f t="shared" si="1"/>
        <v>0</v>
      </c>
      <c r="AN129" s="27"/>
      <c r="AO129" s="27"/>
      <c r="AP129" s="27"/>
      <c r="AQ129" s="27"/>
      <c r="AR129" s="27"/>
      <c r="AS129" s="27"/>
    </row>
    <row r="130" spans="1:45" ht="1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69">
        <f aca="true" t="shared" si="2" ref="AM130:AM193">_xlfn.IFERROR(AL130*1,0)</f>
        <v>0</v>
      </c>
      <c r="AN130" s="27"/>
      <c r="AO130" s="27"/>
      <c r="AP130" s="27"/>
      <c r="AQ130" s="27"/>
      <c r="AR130" s="27"/>
      <c r="AS130" s="27"/>
    </row>
    <row r="131" spans="1:45" ht="15" customHeight="1">
      <c r="A131" s="27"/>
      <c r="B131" s="27"/>
      <c r="C131" s="27"/>
      <c r="D131" s="27"/>
      <c r="E131" s="56" t="s">
        <v>96</v>
      </c>
      <c r="F131" s="41"/>
      <c r="G131" s="41"/>
      <c r="H131" s="57" t="s">
        <v>97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57" t="s">
        <v>98</v>
      </c>
      <c r="U131" s="41"/>
      <c r="V131" s="41"/>
      <c r="W131" s="41"/>
      <c r="X131" s="41"/>
      <c r="Y131" s="41"/>
      <c r="Z131" s="41"/>
      <c r="AA131" s="41"/>
      <c r="AB131" s="41"/>
      <c r="AC131" s="57" t="s">
        <v>39</v>
      </c>
      <c r="AD131" s="57" t="s">
        <v>38</v>
      </c>
      <c r="AE131" s="41"/>
      <c r="AF131" s="41"/>
      <c r="AG131" s="41"/>
      <c r="AH131" s="41"/>
      <c r="AI131" s="41"/>
      <c r="AJ131" s="57" t="s">
        <v>99</v>
      </c>
      <c r="AK131" s="41"/>
      <c r="AL131" s="57" t="s">
        <v>36</v>
      </c>
      <c r="AM131" s="69">
        <f t="shared" si="2"/>
        <v>0</v>
      </c>
      <c r="AN131" s="41"/>
      <c r="AO131" s="41"/>
      <c r="AP131" s="41"/>
      <c r="AQ131" s="279"/>
      <c r="AR131" s="27"/>
      <c r="AS131" s="27"/>
    </row>
    <row r="132" spans="1:45" ht="15" customHeight="1">
      <c r="A132" s="27"/>
      <c r="B132" s="27"/>
      <c r="C132" s="27"/>
      <c r="D132" s="27"/>
      <c r="E132" s="68" t="s">
        <v>127</v>
      </c>
      <c r="F132" s="42"/>
      <c r="G132" s="42"/>
      <c r="H132" s="59" t="s">
        <v>382</v>
      </c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0" t="s">
        <v>366</v>
      </c>
      <c r="U132" s="43"/>
      <c r="V132" s="43"/>
      <c r="W132" s="43"/>
      <c r="X132" s="43"/>
      <c r="Y132" s="43"/>
      <c r="Z132" s="43"/>
      <c r="AA132" s="43"/>
      <c r="AB132" s="43"/>
      <c r="AC132" s="60" t="s">
        <v>80</v>
      </c>
      <c r="AD132" s="61" t="s">
        <v>383</v>
      </c>
      <c r="AE132" s="43"/>
      <c r="AF132" s="43"/>
      <c r="AG132" s="43"/>
      <c r="AH132" s="43"/>
      <c r="AI132" s="43"/>
      <c r="AJ132" s="43"/>
      <c r="AK132" s="43"/>
      <c r="AL132" s="44"/>
      <c r="AM132" s="69">
        <f t="shared" si="2"/>
        <v>0</v>
      </c>
      <c r="AN132" s="44"/>
      <c r="AO132" s="44"/>
      <c r="AP132" s="44"/>
      <c r="AQ132" s="45"/>
      <c r="AR132" s="27"/>
      <c r="AS132" s="27"/>
    </row>
    <row r="133" spans="1:45" ht="15" customHeight="1">
      <c r="A133" s="27"/>
      <c r="B133" s="27"/>
      <c r="C133" s="27"/>
      <c r="D133" s="27"/>
      <c r="E133" s="46"/>
      <c r="F133" s="47"/>
      <c r="G133" s="47"/>
      <c r="H133" s="62" t="s">
        <v>239</v>
      </c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63" t="s">
        <v>366</v>
      </c>
      <c r="U133" s="48"/>
      <c r="V133" s="48"/>
      <c r="W133" s="48"/>
      <c r="X133" s="48"/>
      <c r="Y133" s="48"/>
      <c r="Z133" s="48"/>
      <c r="AA133" s="48"/>
      <c r="AB133" s="48"/>
      <c r="AC133" s="64" t="s">
        <v>80</v>
      </c>
      <c r="AD133" s="65" t="s">
        <v>177</v>
      </c>
      <c r="AE133" s="48"/>
      <c r="AF133" s="48"/>
      <c r="AG133" s="48"/>
      <c r="AH133" s="48"/>
      <c r="AI133" s="48"/>
      <c r="AJ133" s="65" t="s">
        <v>102</v>
      </c>
      <c r="AK133" s="48"/>
      <c r="AL133" s="66" t="s">
        <v>121</v>
      </c>
      <c r="AM133" s="69">
        <f t="shared" si="2"/>
        <v>20</v>
      </c>
      <c r="AN133" s="47"/>
      <c r="AO133" s="47"/>
      <c r="AP133" s="47"/>
      <c r="AQ133" s="49"/>
      <c r="AR133" s="27"/>
      <c r="AS133" s="27"/>
    </row>
    <row r="134" spans="1:45" ht="15" customHeight="1">
      <c r="A134" s="27"/>
      <c r="B134" s="27"/>
      <c r="C134" s="27"/>
      <c r="D134" s="27"/>
      <c r="E134" s="67" t="s">
        <v>104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69">
        <f t="shared" si="2"/>
        <v>0</v>
      </c>
      <c r="AN134" s="27"/>
      <c r="AO134" s="27"/>
      <c r="AP134" s="27"/>
      <c r="AQ134" s="27"/>
      <c r="AR134" s="27"/>
      <c r="AS134" s="27"/>
    </row>
    <row r="135" spans="1:45" ht="15" customHeight="1">
      <c r="A135" s="27"/>
      <c r="B135" s="27"/>
      <c r="C135" s="27"/>
      <c r="D135" s="27"/>
      <c r="E135" s="68" t="s">
        <v>118</v>
      </c>
      <c r="F135" s="42"/>
      <c r="G135" s="42"/>
      <c r="H135" s="59" t="s">
        <v>274</v>
      </c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0" t="s">
        <v>388</v>
      </c>
      <c r="U135" s="43"/>
      <c r="V135" s="43"/>
      <c r="W135" s="43"/>
      <c r="X135" s="43"/>
      <c r="Y135" s="43"/>
      <c r="Z135" s="43"/>
      <c r="AA135" s="43"/>
      <c r="AB135" s="43"/>
      <c r="AC135" s="60" t="s">
        <v>80</v>
      </c>
      <c r="AD135" s="61" t="s">
        <v>140</v>
      </c>
      <c r="AE135" s="43"/>
      <c r="AF135" s="43"/>
      <c r="AG135" s="43"/>
      <c r="AH135" s="43"/>
      <c r="AI135" s="43"/>
      <c r="AJ135" s="43"/>
      <c r="AK135" s="43"/>
      <c r="AL135" s="44"/>
      <c r="AM135" s="69">
        <f t="shared" si="2"/>
        <v>0</v>
      </c>
      <c r="AN135" s="44"/>
      <c r="AO135" s="44"/>
      <c r="AP135" s="44"/>
      <c r="AQ135" s="45"/>
      <c r="AR135" s="27"/>
      <c r="AS135" s="27"/>
    </row>
    <row r="136" spans="1:45" ht="15" customHeight="1">
      <c r="A136" s="27"/>
      <c r="B136" s="27"/>
      <c r="C136" s="27"/>
      <c r="D136" s="27"/>
      <c r="E136" s="46"/>
      <c r="F136" s="47"/>
      <c r="G136" s="47"/>
      <c r="H136" s="62" t="s">
        <v>275</v>
      </c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63" t="s">
        <v>376</v>
      </c>
      <c r="U136" s="48"/>
      <c r="V136" s="48"/>
      <c r="W136" s="48"/>
      <c r="X136" s="48"/>
      <c r="Y136" s="48"/>
      <c r="Z136" s="48"/>
      <c r="AA136" s="48"/>
      <c r="AB136" s="48"/>
      <c r="AC136" s="64" t="s">
        <v>80</v>
      </c>
      <c r="AD136" s="65" t="s">
        <v>178</v>
      </c>
      <c r="AE136" s="48"/>
      <c r="AF136" s="48"/>
      <c r="AG136" s="48"/>
      <c r="AH136" s="48"/>
      <c r="AI136" s="48"/>
      <c r="AJ136" s="65" t="s">
        <v>107</v>
      </c>
      <c r="AK136" s="48"/>
      <c r="AL136" s="66" t="s">
        <v>107</v>
      </c>
      <c r="AM136" s="69">
        <f t="shared" si="2"/>
        <v>18</v>
      </c>
      <c r="AN136" s="47"/>
      <c r="AO136" s="47"/>
      <c r="AP136" s="47"/>
      <c r="AQ136" s="49"/>
      <c r="AR136" s="27"/>
      <c r="AS136" s="27"/>
    </row>
    <row r="137" spans="1:45" ht="15" customHeight="1">
      <c r="A137" s="27"/>
      <c r="B137" s="27"/>
      <c r="C137" s="27"/>
      <c r="D137" s="27"/>
      <c r="E137" s="67" t="s">
        <v>104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69">
        <f t="shared" si="2"/>
        <v>0</v>
      </c>
      <c r="AN137" s="27"/>
      <c r="AO137" s="27"/>
      <c r="AP137" s="27"/>
      <c r="AQ137" s="27"/>
      <c r="AR137" s="27"/>
      <c r="AS137" s="27"/>
    </row>
    <row r="138" spans="1:45" ht="15" customHeight="1">
      <c r="A138" s="27"/>
      <c r="B138" s="27"/>
      <c r="C138" s="27"/>
      <c r="D138" s="27"/>
      <c r="E138" s="68" t="s">
        <v>112</v>
      </c>
      <c r="F138" s="42"/>
      <c r="G138" s="42"/>
      <c r="H138" s="59" t="s">
        <v>276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0" t="s">
        <v>376</v>
      </c>
      <c r="U138" s="43"/>
      <c r="V138" s="43"/>
      <c r="W138" s="43"/>
      <c r="X138" s="43"/>
      <c r="Y138" s="43"/>
      <c r="Z138" s="43"/>
      <c r="AA138" s="43"/>
      <c r="AB138" s="43"/>
      <c r="AC138" s="60" t="s">
        <v>80</v>
      </c>
      <c r="AD138" s="61" t="s">
        <v>164</v>
      </c>
      <c r="AE138" s="43"/>
      <c r="AF138" s="43"/>
      <c r="AG138" s="43"/>
      <c r="AH138" s="43"/>
      <c r="AI138" s="43"/>
      <c r="AJ138" s="43"/>
      <c r="AK138" s="43"/>
      <c r="AL138" s="44"/>
      <c r="AM138" s="69">
        <f t="shared" si="2"/>
        <v>0</v>
      </c>
      <c r="AN138" s="44"/>
      <c r="AO138" s="44"/>
      <c r="AP138" s="44"/>
      <c r="AQ138" s="45"/>
      <c r="AR138" s="27"/>
      <c r="AS138" s="27"/>
    </row>
    <row r="139" spans="1:45" ht="15" customHeight="1">
      <c r="A139" s="27"/>
      <c r="B139" s="27"/>
      <c r="C139" s="27"/>
      <c r="D139" s="27"/>
      <c r="E139" s="46"/>
      <c r="F139" s="47"/>
      <c r="G139" s="47"/>
      <c r="H139" s="62" t="s">
        <v>277</v>
      </c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63" t="s">
        <v>376</v>
      </c>
      <c r="U139" s="48"/>
      <c r="V139" s="48"/>
      <c r="W139" s="48"/>
      <c r="X139" s="48"/>
      <c r="Y139" s="48"/>
      <c r="Z139" s="48"/>
      <c r="AA139" s="48"/>
      <c r="AB139" s="48"/>
      <c r="AC139" s="64" t="s">
        <v>80</v>
      </c>
      <c r="AD139" s="65" t="s">
        <v>169</v>
      </c>
      <c r="AE139" s="48"/>
      <c r="AF139" s="48"/>
      <c r="AG139" s="48"/>
      <c r="AH139" s="48"/>
      <c r="AI139" s="48"/>
      <c r="AJ139" s="65" t="s">
        <v>106</v>
      </c>
      <c r="AK139" s="48"/>
      <c r="AL139" s="66" t="s">
        <v>107</v>
      </c>
      <c r="AM139" s="69">
        <f t="shared" si="2"/>
        <v>18</v>
      </c>
      <c r="AN139" s="47"/>
      <c r="AO139" s="47"/>
      <c r="AP139" s="47"/>
      <c r="AQ139" s="49"/>
      <c r="AR139" s="27"/>
      <c r="AS139" s="27"/>
    </row>
    <row r="140" spans="1:45" ht="15" customHeight="1">
      <c r="A140" s="27"/>
      <c r="B140" s="27"/>
      <c r="C140" s="27"/>
      <c r="D140" s="27"/>
      <c r="E140" s="67" t="s">
        <v>104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69">
        <f t="shared" si="2"/>
        <v>0</v>
      </c>
      <c r="AN140" s="27"/>
      <c r="AO140" s="27"/>
      <c r="AP140" s="27"/>
      <c r="AQ140" s="27"/>
      <c r="AR140" s="27"/>
      <c r="AS140" s="27"/>
    </row>
    <row r="141" spans="1:45" ht="15" customHeight="1">
      <c r="A141" s="27"/>
      <c r="B141" s="27"/>
      <c r="C141" s="27"/>
      <c r="D141" s="27"/>
      <c r="E141" s="68" t="s">
        <v>162</v>
      </c>
      <c r="F141" s="42"/>
      <c r="G141" s="42"/>
      <c r="H141" s="59" t="s">
        <v>291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0" t="s">
        <v>366</v>
      </c>
      <c r="U141" s="43"/>
      <c r="V141" s="43"/>
      <c r="W141" s="43"/>
      <c r="X141" s="43"/>
      <c r="Y141" s="43"/>
      <c r="Z141" s="43"/>
      <c r="AA141" s="43"/>
      <c r="AB141" s="43"/>
      <c r="AC141" s="60" t="s">
        <v>80</v>
      </c>
      <c r="AD141" s="61" t="s">
        <v>385</v>
      </c>
      <c r="AE141" s="43"/>
      <c r="AF141" s="43"/>
      <c r="AG141" s="43"/>
      <c r="AH141" s="43"/>
      <c r="AI141" s="43"/>
      <c r="AJ141" s="43"/>
      <c r="AK141" s="43"/>
      <c r="AL141" s="44"/>
      <c r="AM141" s="69">
        <f t="shared" si="2"/>
        <v>0</v>
      </c>
      <c r="AN141" s="44"/>
      <c r="AO141" s="44"/>
      <c r="AP141" s="44"/>
      <c r="AQ141" s="45"/>
      <c r="AR141" s="27"/>
      <c r="AS141" s="27"/>
    </row>
    <row r="142" spans="1:45" ht="15" customHeight="1">
      <c r="A142" s="27"/>
      <c r="B142" s="27"/>
      <c r="C142" s="27"/>
      <c r="D142" s="27"/>
      <c r="E142" s="46"/>
      <c r="F142" s="47"/>
      <c r="G142" s="47"/>
      <c r="H142" s="62" t="s">
        <v>292</v>
      </c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63" t="s">
        <v>366</v>
      </c>
      <c r="U142" s="48"/>
      <c r="V142" s="48"/>
      <c r="W142" s="48"/>
      <c r="X142" s="48"/>
      <c r="Y142" s="48"/>
      <c r="Z142" s="48"/>
      <c r="AA142" s="48"/>
      <c r="AB142" s="48"/>
      <c r="AC142" s="64" t="s">
        <v>80</v>
      </c>
      <c r="AD142" s="65" t="s">
        <v>166</v>
      </c>
      <c r="AE142" s="48"/>
      <c r="AF142" s="48"/>
      <c r="AG142" s="48"/>
      <c r="AH142" s="48"/>
      <c r="AI142" s="48"/>
      <c r="AJ142" s="65" t="s">
        <v>107</v>
      </c>
      <c r="AK142" s="48"/>
      <c r="AL142" s="66" t="s">
        <v>106</v>
      </c>
      <c r="AM142" s="69">
        <f t="shared" si="2"/>
        <v>17</v>
      </c>
      <c r="AN142" s="47"/>
      <c r="AO142" s="47"/>
      <c r="AP142" s="47"/>
      <c r="AQ142" s="49"/>
      <c r="AR142" s="27"/>
      <c r="AS142" s="27"/>
    </row>
    <row r="143" spans="1:45" ht="15" customHeight="1">
      <c r="A143" s="27"/>
      <c r="B143" s="27"/>
      <c r="C143" s="27"/>
      <c r="D143" s="27"/>
      <c r="E143" s="67" t="s">
        <v>104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69">
        <f t="shared" si="2"/>
        <v>0</v>
      </c>
      <c r="AN143" s="27"/>
      <c r="AO143" s="27"/>
      <c r="AP143" s="27"/>
      <c r="AQ143" s="27"/>
      <c r="AR143" s="27"/>
      <c r="AS143" s="27"/>
    </row>
    <row r="144" spans="1:45" ht="15" customHeight="1">
      <c r="A144" s="27"/>
      <c r="B144" s="27"/>
      <c r="C144" s="27"/>
      <c r="D144" s="27"/>
      <c r="E144" s="68" t="s">
        <v>108</v>
      </c>
      <c r="F144" s="42"/>
      <c r="G144" s="42"/>
      <c r="H144" s="59" t="s">
        <v>306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0" t="s">
        <v>349</v>
      </c>
      <c r="U144" s="43"/>
      <c r="V144" s="43"/>
      <c r="W144" s="43"/>
      <c r="X144" s="43"/>
      <c r="Y144" s="43"/>
      <c r="Z144" s="43"/>
      <c r="AA144" s="43"/>
      <c r="AB144" s="43"/>
      <c r="AC144" s="60" t="s">
        <v>80</v>
      </c>
      <c r="AD144" s="61" t="s">
        <v>391</v>
      </c>
      <c r="AE144" s="43"/>
      <c r="AF144" s="43"/>
      <c r="AG144" s="43"/>
      <c r="AH144" s="43"/>
      <c r="AI144" s="43"/>
      <c r="AJ144" s="43"/>
      <c r="AK144" s="43"/>
      <c r="AL144" s="44"/>
      <c r="AM144" s="69">
        <f t="shared" si="2"/>
        <v>0</v>
      </c>
      <c r="AN144" s="44"/>
      <c r="AO144" s="44"/>
      <c r="AP144" s="44"/>
      <c r="AQ144" s="45"/>
      <c r="AR144" s="27"/>
      <c r="AS144" s="27"/>
    </row>
    <row r="145" spans="1:45" ht="15" customHeight="1">
      <c r="A145" s="27"/>
      <c r="B145" s="27"/>
      <c r="C145" s="27"/>
      <c r="D145" s="27"/>
      <c r="E145" s="46"/>
      <c r="F145" s="47"/>
      <c r="G145" s="47"/>
      <c r="H145" s="62" t="s">
        <v>307</v>
      </c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63" t="s">
        <v>349</v>
      </c>
      <c r="U145" s="48"/>
      <c r="V145" s="48"/>
      <c r="W145" s="48"/>
      <c r="X145" s="48"/>
      <c r="Y145" s="48"/>
      <c r="Z145" s="48"/>
      <c r="AA145" s="48"/>
      <c r="AB145" s="48"/>
      <c r="AC145" s="64" t="s">
        <v>80</v>
      </c>
      <c r="AD145" s="65" t="s">
        <v>162</v>
      </c>
      <c r="AE145" s="48"/>
      <c r="AF145" s="48"/>
      <c r="AG145" s="48"/>
      <c r="AH145" s="48"/>
      <c r="AI145" s="48"/>
      <c r="AJ145" s="65" t="s">
        <v>123</v>
      </c>
      <c r="AK145" s="48"/>
      <c r="AL145" s="66" t="s">
        <v>106</v>
      </c>
      <c r="AM145" s="69">
        <f t="shared" si="2"/>
        <v>17</v>
      </c>
      <c r="AN145" s="47"/>
      <c r="AO145" s="47"/>
      <c r="AP145" s="47"/>
      <c r="AQ145" s="49"/>
      <c r="AR145" s="27"/>
      <c r="AS145" s="27"/>
    </row>
    <row r="146" spans="1:45" ht="15" customHeight="1">
      <c r="A146" s="27"/>
      <c r="B146" s="27"/>
      <c r="C146" s="27"/>
      <c r="D146" s="27"/>
      <c r="E146" s="67" t="s">
        <v>104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69">
        <f t="shared" si="2"/>
        <v>0</v>
      </c>
      <c r="AN146" s="27"/>
      <c r="AO146" s="27"/>
      <c r="AP146" s="27"/>
      <c r="AQ146" s="27"/>
      <c r="AR146" s="27"/>
      <c r="AS146" s="27"/>
    </row>
    <row r="147" spans="1:45" ht="15" customHeight="1">
      <c r="A147" s="27"/>
      <c r="B147" s="27"/>
      <c r="C147" s="27"/>
      <c r="D147" s="27"/>
      <c r="E147" s="68" t="s">
        <v>103</v>
      </c>
      <c r="F147" s="42"/>
      <c r="G147" s="42"/>
      <c r="H147" s="59" t="s">
        <v>294</v>
      </c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0" t="s">
        <v>344</v>
      </c>
      <c r="U147" s="43"/>
      <c r="V147" s="43"/>
      <c r="W147" s="43"/>
      <c r="X147" s="43"/>
      <c r="Y147" s="43"/>
      <c r="Z147" s="43"/>
      <c r="AA147" s="43"/>
      <c r="AB147" s="43"/>
      <c r="AC147" s="60" t="s">
        <v>80</v>
      </c>
      <c r="AD147" s="61" t="s">
        <v>416</v>
      </c>
      <c r="AE147" s="43"/>
      <c r="AF147" s="43"/>
      <c r="AG147" s="43"/>
      <c r="AH147" s="43"/>
      <c r="AI147" s="43"/>
      <c r="AJ147" s="43"/>
      <c r="AK147" s="43"/>
      <c r="AL147" s="44"/>
      <c r="AM147" s="69">
        <f t="shared" si="2"/>
        <v>0</v>
      </c>
      <c r="AN147" s="44"/>
      <c r="AO147" s="44"/>
      <c r="AP147" s="44"/>
      <c r="AQ147" s="45"/>
      <c r="AR147" s="27"/>
      <c r="AS147" s="27"/>
    </row>
    <row r="148" spans="1:45" ht="15" customHeight="1">
      <c r="A148" s="27"/>
      <c r="B148" s="27"/>
      <c r="C148" s="27"/>
      <c r="D148" s="27"/>
      <c r="E148" s="46"/>
      <c r="F148" s="47"/>
      <c r="G148" s="47"/>
      <c r="H148" s="62" t="s">
        <v>295</v>
      </c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63" t="s">
        <v>344</v>
      </c>
      <c r="U148" s="48"/>
      <c r="V148" s="48"/>
      <c r="W148" s="48"/>
      <c r="X148" s="48"/>
      <c r="Y148" s="48"/>
      <c r="Z148" s="48"/>
      <c r="AA148" s="48"/>
      <c r="AB148" s="48"/>
      <c r="AC148" s="64" t="s">
        <v>80</v>
      </c>
      <c r="AD148" s="65" t="s">
        <v>350</v>
      </c>
      <c r="AE148" s="48"/>
      <c r="AF148" s="48"/>
      <c r="AG148" s="48"/>
      <c r="AH148" s="48"/>
      <c r="AI148" s="48"/>
      <c r="AJ148" s="65" t="s">
        <v>107</v>
      </c>
      <c r="AK148" s="48"/>
      <c r="AL148" s="66" t="s">
        <v>120</v>
      </c>
      <c r="AM148" s="69">
        <f t="shared" si="2"/>
        <v>15</v>
      </c>
      <c r="AN148" s="47"/>
      <c r="AO148" s="47"/>
      <c r="AP148" s="47"/>
      <c r="AQ148" s="49"/>
      <c r="AR148" s="27"/>
      <c r="AS148" s="27"/>
    </row>
    <row r="149" spans="1:45" ht="15" customHeight="1">
      <c r="A149" s="27"/>
      <c r="B149" s="27"/>
      <c r="C149" s="27"/>
      <c r="D149" s="27"/>
      <c r="E149" s="67" t="s">
        <v>104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69">
        <f t="shared" si="2"/>
        <v>0</v>
      </c>
      <c r="AN149" s="27"/>
      <c r="AO149" s="27"/>
      <c r="AP149" s="27"/>
      <c r="AQ149" s="27"/>
      <c r="AR149" s="27"/>
      <c r="AS149" s="27"/>
    </row>
    <row r="150" spans="1:45" ht="15" customHeight="1">
      <c r="A150" s="27"/>
      <c r="B150" s="27"/>
      <c r="C150" s="27"/>
      <c r="D150" s="27"/>
      <c r="E150" s="68" t="s">
        <v>165</v>
      </c>
      <c r="F150" s="42"/>
      <c r="G150" s="42"/>
      <c r="H150" s="59" t="s">
        <v>334</v>
      </c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0" t="s">
        <v>392</v>
      </c>
      <c r="U150" s="43"/>
      <c r="V150" s="43"/>
      <c r="W150" s="43"/>
      <c r="X150" s="43"/>
      <c r="Y150" s="43"/>
      <c r="Z150" s="43"/>
      <c r="AA150" s="43"/>
      <c r="AB150" s="43"/>
      <c r="AC150" s="60" t="s">
        <v>80</v>
      </c>
      <c r="AD150" s="61" t="s">
        <v>149</v>
      </c>
      <c r="AE150" s="43"/>
      <c r="AF150" s="43"/>
      <c r="AG150" s="43"/>
      <c r="AH150" s="43"/>
      <c r="AI150" s="43"/>
      <c r="AJ150" s="43"/>
      <c r="AK150" s="43"/>
      <c r="AL150" s="44"/>
      <c r="AM150" s="69">
        <f t="shared" si="2"/>
        <v>0</v>
      </c>
      <c r="AN150" s="44"/>
      <c r="AO150" s="44"/>
      <c r="AP150" s="44"/>
      <c r="AQ150" s="45"/>
      <c r="AR150" s="27"/>
      <c r="AS150" s="27"/>
    </row>
    <row r="151" spans="1:45" ht="15" customHeight="1">
      <c r="A151" s="27"/>
      <c r="B151" s="27"/>
      <c r="C151" s="27"/>
      <c r="D151" s="27"/>
      <c r="E151" s="46"/>
      <c r="F151" s="47"/>
      <c r="G151" s="47"/>
      <c r="H151" s="62" t="s">
        <v>333</v>
      </c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63" t="s">
        <v>392</v>
      </c>
      <c r="U151" s="48"/>
      <c r="V151" s="48"/>
      <c r="W151" s="48"/>
      <c r="X151" s="48"/>
      <c r="Y151" s="48"/>
      <c r="Z151" s="48"/>
      <c r="AA151" s="48"/>
      <c r="AB151" s="48"/>
      <c r="AC151" s="64" t="s">
        <v>80</v>
      </c>
      <c r="AD151" s="65" t="s">
        <v>420</v>
      </c>
      <c r="AE151" s="48"/>
      <c r="AF151" s="48"/>
      <c r="AG151" s="48"/>
      <c r="AH151" s="48"/>
      <c r="AI151" s="48"/>
      <c r="AJ151" s="65" t="s">
        <v>106</v>
      </c>
      <c r="AK151" s="48"/>
      <c r="AL151" s="66" t="s">
        <v>120</v>
      </c>
      <c r="AM151" s="69">
        <f t="shared" si="2"/>
        <v>15</v>
      </c>
      <c r="AN151" s="47"/>
      <c r="AO151" s="47"/>
      <c r="AP151" s="47"/>
      <c r="AQ151" s="49"/>
      <c r="AR151" s="27"/>
      <c r="AS151" s="27"/>
    </row>
    <row r="152" spans="1:45" ht="15" customHeight="1">
      <c r="A152" s="27"/>
      <c r="B152" s="27"/>
      <c r="C152" s="27"/>
      <c r="D152" s="27"/>
      <c r="E152" s="67" t="s">
        <v>104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69">
        <f t="shared" si="2"/>
        <v>0</v>
      </c>
      <c r="AN152" s="27"/>
      <c r="AO152" s="27"/>
      <c r="AP152" s="27"/>
      <c r="AQ152" s="27"/>
      <c r="AR152" s="27"/>
      <c r="AS152" s="27"/>
    </row>
    <row r="153" spans="1:45" ht="15" customHeight="1">
      <c r="A153" s="27"/>
      <c r="B153" s="27"/>
      <c r="C153" s="27"/>
      <c r="D153" s="27"/>
      <c r="E153" s="68" t="s">
        <v>166</v>
      </c>
      <c r="F153" s="42"/>
      <c r="G153" s="42"/>
      <c r="H153" s="59" t="s">
        <v>311</v>
      </c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0" t="s">
        <v>387</v>
      </c>
      <c r="U153" s="43"/>
      <c r="V153" s="43"/>
      <c r="W153" s="43"/>
      <c r="X153" s="43"/>
      <c r="Y153" s="43"/>
      <c r="Z153" s="43"/>
      <c r="AA153" s="43"/>
      <c r="AB153" s="43"/>
      <c r="AC153" s="60" t="s">
        <v>80</v>
      </c>
      <c r="AD153" s="61" t="s">
        <v>399</v>
      </c>
      <c r="AE153" s="43"/>
      <c r="AF153" s="43"/>
      <c r="AG153" s="43"/>
      <c r="AH153" s="43"/>
      <c r="AI153" s="43"/>
      <c r="AJ153" s="43"/>
      <c r="AK153" s="43"/>
      <c r="AL153" s="44"/>
      <c r="AM153" s="69">
        <f t="shared" si="2"/>
        <v>0</v>
      </c>
      <c r="AN153" s="44"/>
      <c r="AO153" s="44"/>
      <c r="AP153" s="44"/>
      <c r="AQ153" s="45"/>
      <c r="AR153" s="27"/>
      <c r="AS153" s="27"/>
    </row>
    <row r="154" spans="1:45" ht="15" customHeight="1">
      <c r="A154" s="27"/>
      <c r="B154" s="27"/>
      <c r="C154" s="27"/>
      <c r="D154" s="27"/>
      <c r="E154" s="46"/>
      <c r="F154" s="47"/>
      <c r="G154" s="47"/>
      <c r="H154" s="62" t="s">
        <v>312</v>
      </c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63" t="s">
        <v>387</v>
      </c>
      <c r="U154" s="48"/>
      <c r="V154" s="48"/>
      <c r="W154" s="48"/>
      <c r="X154" s="48"/>
      <c r="Y154" s="48"/>
      <c r="Z154" s="48"/>
      <c r="AA154" s="48"/>
      <c r="AB154" s="48"/>
      <c r="AC154" s="64" t="s">
        <v>80</v>
      </c>
      <c r="AD154" s="65" t="s">
        <v>426</v>
      </c>
      <c r="AE154" s="48"/>
      <c r="AF154" s="48"/>
      <c r="AG154" s="48"/>
      <c r="AH154" s="48"/>
      <c r="AI154" s="48"/>
      <c r="AJ154" s="65" t="s">
        <v>120</v>
      </c>
      <c r="AK154" s="48"/>
      <c r="AL154" s="66" t="s">
        <v>101</v>
      </c>
      <c r="AM154" s="69">
        <f t="shared" si="2"/>
        <v>14</v>
      </c>
      <c r="AN154" s="47"/>
      <c r="AO154" s="47"/>
      <c r="AP154" s="47"/>
      <c r="AQ154" s="49"/>
      <c r="AR154" s="27"/>
      <c r="AS154" s="27"/>
    </row>
    <row r="155" spans="1:45" ht="15" customHeight="1">
      <c r="A155" s="27"/>
      <c r="B155" s="27"/>
      <c r="C155" s="27"/>
      <c r="D155" s="27"/>
      <c r="E155" s="67" t="s">
        <v>104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69">
        <f t="shared" si="2"/>
        <v>0</v>
      </c>
      <c r="AN155" s="27"/>
      <c r="AO155" s="27"/>
      <c r="AP155" s="27"/>
      <c r="AQ155" s="27"/>
      <c r="AR155" s="27"/>
      <c r="AS155" s="27"/>
    </row>
    <row r="156" spans="1:45" ht="15" customHeight="1">
      <c r="A156" s="27"/>
      <c r="B156" s="27"/>
      <c r="C156" s="27"/>
      <c r="D156" s="27"/>
      <c r="E156" s="68" t="s">
        <v>168</v>
      </c>
      <c r="F156" s="42"/>
      <c r="G156" s="42"/>
      <c r="H156" s="59" t="s">
        <v>308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0" t="s">
        <v>387</v>
      </c>
      <c r="U156" s="43"/>
      <c r="V156" s="43"/>
      <c r="W156" s="43"/>
      <c r="X156" s="43"/>
      <c r="Y156" s="43"/>
      <c r="Z156" s="43"/>
      <c r="AA156" s="43"/>
      <c r="AB156" s="43"/>
      <c r="AC156" s="60" t="s">
        <v>80</v>
      </c>
      <c r="AD156" s="61" t="s">
        <v>352</v>
      </c>
      <c r="AE156" s="43"/>
      <c r="AF156" s="43"/>
      <c r="AG156" s="43"/>
      <c r="AH156" s="43"/>
      <c r="AI156" s="43"/>
      <c r="AJ156" s="43"/>
      <c r="AK156" s="43"/>
      <c r="AL156" s="44"/>
      <c r="AM156" s="69">
        <f t="shared" si="2"/>
        <v>0</v>
      </c>
      <c r="AN156" s="44"/>
      <c r="AO156" s="44"/>
      <c r="AP156" s="44"/>
      <c r="AQ156" s="45"/>
      <c r="AR156" s="27"/>
      <c r="AS156" s="27"/>
    </row>
    <row r="157" spans="1:45" ht="15" customHeight="1">
      <c r="A157" s="27"/>
      <c r="B157" s="27"/>
      <c r="C157" s="27"/>
      <c r="D157" s="27"/>
      <c r="E157" s="46"/>
      <c r="F157" s="47"/>
      <c r="G157" s="47"/>
      <c r="H157" s="62" t="s">
        <v>340</v>
      </c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63" t="s">
        <v>387</v>
      </c>
      <c r="U157" s="48"/>
      <c r="V157" s="48"/>
      <c r="W157" s="48"/>
      <c r="X157" s="48"/>
      <c r="Y157" s="48"/>
      <c r="Z157" s="48"/>
      <c r="AA157" s="48"/>
      <c r="AB157" s="48"/>
      <c r="AC157" s="64" t="s">
        <v>80</v>
      </c>
      <c r="AD157" s="65" t="s">
        <v>103</v>
      </c>
      <c r="AE157" s="48"/>
      <c r="AF157" s="48"/>
      <c r="AG157" s="48"/>
      <c r="AH157" s="48"/>
      <c r="AI157" s="48"/>
      <c r="AJ157" s="65" t="s">
        <v>102</v>
      </c>
      <c r="AK157" s="48"/>
      <c r="AL157" s="66" t="s">
        <v>129</v>
      </c>
      <c r="AM157" s="69">
        <f t="shared" si="2"/>
        <v>13</v>
      </c>
      <c r="AN157" s="47"/>
      <c r="AO157" s="47"/>
      <c r="AP157" s="47"/>
      <c r="AQ157" s="49"/>
      <c r="AR157" s="27"/>
      <c r="AS157" s="27"/>
    </row>
    <row r="158" spans="1:45" ht="15" customHeight="1">
      <c r="A158" s="27"/>
      <c r="B158" s="27"/>
      <c r="C158" s="27"/>
      <c r="D158" s="27"/>
      <c r="E158" s="67" t="s">
        <v>104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69">
        <f t="shared" si="2"/>
        <v>0</v>
      </c>
      <c r="AN158" s="27"/>
      <c r="AO158" s="27"/>
      <c r="AP158" s="27"/>
      <c r="AQ158" s="27"/>
      <c r="AR158" s="27"/>
      <c r="AS158" s="27"/>
    </row>
    <row r="159" spans="1:45" ht="15" customHeight="1">
      <c r="A159" s="27"/>
      <c r="B159" s="27"/>
      <c r="C159" s="27"/>
      <c r="D159" s="27"/>
      <c r="E159" s="68" t="s">
        <v>169</v>
      </c>
      <c r="F159" s="42"/>
      <c r="G159" s="42"/>
      <c r="H159" s="59" t="s">
        <v>423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0" t="s">
        <v>358</v>
      </c>
      <c r="U159" s="43"/>
      <c r="V159" s="43"/>
      <c r="W159" s="43"/>
      <c r="X159" s="43"/>
      <c r="Y159" s="43"/>
      <c r="Z159" s="43"/>
      <c r="AA159" s="43"/>
      <c r="AB159" s="43"/>
      <c r="AC159" s="60" t="s">
        <v>80</v>
      </c>
      <c r="AD159" s="61" t="s">
        <v>424</v>
      </c>
      <c r="AE159" s="43"/>
      <c r="AF159" s="43"/>
      <c r="AG159" s="43"/>
      <c r="AH159" s="43"/>
      <c r="AI159" s="43"/>
      <c r="AJ159" s="43"/>
      <c r="AK159" s="43"/>
      <c r="AL159" s="44"/>
      <c r="AM159" s="69">
        <f t="shared" si="2"/>
        <v>0</v>
      </c>
      <c r="AN159" s="44"/>
      <c r="AO159" s="44"/>
      <c r="AP159" s="44"/>
      <c r="AQ159" s="45"/>
      <c r="AR159" s="27"/>
      <c r="AS159" s="27"/>
    </row>
    <row r="160" spans="1:45" ht="15" customHeight="1">
      <c r="A160" s="27"/>
      <c r="B160" s="27"/>
      <c r="C160" s="27"/>
      <c r="D160" s="27"/>
      <c r="E160" s="46"/>
      <c r="F160" s="47"/>
      <c r="G160" s="47"/>
      <c r="H160" s="62" t="s">
        <v>425</v>
      </c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63" t="s">
        <v>358</v>
      </c>
      <c r="U160" s="48"/>
      <c r="V160" s="48"/>
      <c r="W160" s="48"/>
      <c r="X160" s="48"/>
      <c r="Y160" s="48"/>
      <c r="Z160" s="48"/>
      <c r="AA160" s="48"/>
      <c r="AB160" s="48"/>
      <c r="AC160" s="64" t="s">
        <v>80</v>
      </c>
      <c r="AD160" s="65" t="s">
        <v>390</v>
      </c>
      <c r="AE160" s="48"/>
      <c r="AF160" s="48"/>
      <c r="AG160" s="48"/>
      <c r="AH160" s="48"/>
      <c r="AI160" s="48"/>
      <c r="AJ160" s="65" t="s">
        <v>106</v>
      </c>
      <c r="AK160" s="48"/>
      <c r="AL160" s="66" t="s">
        <v>131</v>
      </c>
      <c r="AM160" s="69">
        <f t="shared" si="2"/>
        <v>11</v>
      </c>
      <c r="AN160" s="47"/>
      <c r="AO160" s="47"/>
      <c r="AP160" s="47"/>
      <c r="AQ160" s="49"/>
      <c r="AR160" s="27"/>
      <c r="AS160" s="27"/>
    </row>
    <row r="161" spans="1:45" ht="15" customHeight="1">
      <c r="A161" s="27"/>
      <c r="B161" s="27"/>
      <c r="C161" s="27"/>
      <c r="D161" s="27"/>
      <c r="E161" s="67" t="s">
        <v>104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69">
        <f t="shared" si="2"/>
        <v>0</v>
      </c>
      <c r="AN161" s="27"/>
      <c r="AO161" s="27"/>
      <c r="AP161" s="27"/>
      <c r="AQ161" s="27"/>
      <c r="AR161" s="27"/>
      <c r="AS161" s="27"/>
    </row>
    <row r="162" spans="1:45" ht="15" customHeight="1">
      <c r="A162" s="27"/>
      <c r="B162" s="27"/>
      <c r="C162" s="27"/>
      <c r="D162" s="27"/>
      <c r="E162" s="68" t="s">
        <v>170</v>
      </c>
      <c r="F162" s="42"/>
      <c r="G162" s="42"/>
      <c r="H162" s="59" t="s">
        <v>317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0" t="s">
        <v>401</v>
      </c>
      <c r="U162" s="43"/>
      <c r="V162" s="43"/>
      <c r="W162" s="43"/>
      <c r="X162" s="43"/>
      <c r="Y162" s="43"/>
      <c r="Z162" s="43"/>
      <c r="AA162" s="43"/>
      <c r="AB162" s="43"/>
      <c r="AC162" s="60" t="s">
        <v>80</v>
      </c>
      <c r="AD162" s="61" t="s">
        <v>178</v>
      </c>
      <c r="AE162" s="43"/>
      <c r="AF162" s="43"/>
      <c r="AG162" s="43"/>
      <c r="AH162" s="43"/>
      <c r="AI162" s="43"/>
      <c r="AJ162" s="43"/>
      <c r="AK162" s="43"/>
      <c r="AL162" s="44"/>
      <c r="AM162" s="69">
        <f t="shared" si="2"/>
        <v>0</v>
      </c>
      <c r="AN162" s="44"/>
      <c r="AO162" s="44"/>
      <c r="AP162" s="44"/>
      <c r="AQ162" s="45"/>
      <c r="AR162" s="27"/>
      <c r="AS162" s="27"/>
    </row>
    <row r="163" spans="1:45" ht="15" customHeight="1">
      <c r="A163" s="27"/>
      <c r="B163" s="27"/>
      <c r="C163" s="27"/>
      <c r="D163" s="27"/>
      <c r="E163" s="46"/>
      <c r="F163" s="47"/>
      <c r="G163" s="47"/>
      <c r="H163" s="62" t="s">
        <v>402</v>
      </c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63" t="s">
        <v>349</v>
      </c>
      <c r="U163" s="48"/>
      <c r="V163" s="48"/>
      <c r="W163" s="48"/>
      <c r="X163" s="48"/>
      <c r="Y163" s="48"/>
      <c r="Z163" s="48"/>
      <c r="AA163" s="48"/>
      <c r="AB163" s="48"/>
      <c r="AC163" s="64" t="s">
        <v>80</v>
      </c>
      <c r="AD163" s="65" t="s">
        <v>178</v>
      </c>
      <c r="AE163" s="48"/>
      <c r="AF163" s="48"/>
      <c r="AG163" s="48"/>
      <c r="AH163" s="48"/>
      <c r="AI163" s="48"/>
      <c r="AJ163" s="65" t="s">
        <v>152</v>
      </c>
      <c r="AK163" s="48"/>
      <c r="AL163" s="66" t="s">
        <v>125</v>
      </c>
      <c r="AM163" s="69">
        <f t="shared" si="2"/>
        <v>9</v>
      </c>
      <c r="AN163" s="47"/>
      <c r="AO163" s="47"/>
      <c r="AP163" s="47"/>
      <c r="AQ163" s="49"/>
      <c r="AR163" s="27"/>
      <c r="AS163" s="27"/>
    </row>
    <row r="164" spans="1:45" ht="15" customHeight="1">
      <c r="A164" s="27"/>
      <c r="B164" s="27"/>
      <c r="C164" s="27"/>
      <c r="D164" s="27"/>
      <c r="E164" s="67" t="s">
        <v>104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69">
        <f t="shared" si="2"/>
        <v>0</v>
      </c>
      <c r="AN164" s="27"/>
      <c r="AO164" s="27"/>
      <c r="AP164" s="27"/>
      <c r="AQ164" s="27"/>
      <c r="AR164" s="27"/>
      <c r="AS164" s="27"/>
    </row>
    <row r="165" spans="1:45" ht="15" customHeight="1">
      <c r="A165" s="27"/>
      <c r="B165" s="27"/>
      <c r="C165" s="27"/>
      <c r="D165" s="27"/>
      <c r="E165" s="68" t="s">
        <v>172</v>
      </c>
      <c r="F165" s="42"/>
      <c r="G165" s="42"/>
      <c r="H165" s="59" t="s">
        <v>315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0" t="s">
        <v>349</v>
      </c>
      <c r="U165" s="43"/>
      <c r="V165" s="43"/>
      <c r="W165" s="43"/>
      <c r="X165" s="43"/>
      <c r="Y165" s="43"/>
      <c r="Z165" s="43"/>
      <c r="AA165" s="43"/>
      <c r="AB165" s="43"/>
      <c r="AC165" s="60" t="s">
        <v>80</v>
      </c>
      <c r="AD165" s="61" t="s">
        <v>172</v>
      </c>
      <c r="AE165" s="43"/>
      <c r="AF165" s="43"/>
      <c r="AG165" s="43"/>
      <c r="AH165" s="43"/>
      <c r="AI165" s="43"/>
      <c r="AJ165" s="43"/>
      <c r="AK165" s="43"/>
      <c r="AL165" s="44"/>
      <c r="AM165" s="69">
        <f t="shared" si="2"/>
        <v>0</v>
      </c>
      <c r="AN165" s="44"/>
      <c r="AO165" s="44"/>
      <c r="AP165" s="44"/>
      <c r="AQ165" s="45"/>
      <c r="AR165" s="27"/>
      <c r="AS165" s="27"/>
    </row>
    <row r="166" spans="1:45" ht="15" customHeight="1">
      <c r="A166" s="27"/>
      <c r="B166" s="27"/>
      <c r="C166" s="27"/>
      <c r="D166" s="27"/>
      <c r="E166" s="46"/>
      <c r="F166" s="47"/>
      <c r="G166" s="47"/>
      <c r="H166" s="62" t="s">
        <v>316</v>
      </c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63" t="s">
        <v>349</v>
      </c>
      <c r="U166" s="48"/>
      <c r="V166" s="48"/>
      <c r="W166" s="48"/>
      <c r="X166" s="48"/>
      <c r="Y166" s="48"/>
      <c r="Z166" s="48"/>
      <c r="AA166" s="48"/>
      <c r="AB166" s="48"/>
      <c r="AC166" s="64" t="s">
        <v>80</v>
      </c>
      <c r="AD166" s="65" t="s">
        <v>178</v>
      </c>
      <c r="AE166" s="48"/>
      <c r="AF166" s="48"/>
      <c r="AG166" s="48"/>
      <c r="AH166" s="48"/>
      <c r="AI166" s="48"/>
      <c r="AJ166" s="65" t="s">
        <v>134</v>
      </c>
      <c r="AK166" s="48"/>
      <c r="AL166" s="66" t="s">
        <v>125</v>
      </c>
      <c r="AM166" s="69">
        <f t="shared" si="2"/>
        <v>9</v>
      </c>
      <c r="AN166" s="47"/>
      <c r="AO166" s="47"/>
      <c r="AP166" s="47"/>
      <c r="AQ166" s="49"/>
      <c r="AR166" s="27"/>
      <c r="AS166" s="27"/>
    </row>
    <row r="167" spans="1:45" ht="15" customHeight="1">
      <c r="A167" s="27"/>
      <c r="B167" s="27"/>
      <c r="C167" s="27"/>
      <c r="D167" s="27"/>
      <c r="E167" s="67" t="s">
        <v>104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69">
        <f t="shared" si="2"/>
        <v>0</v>
      </c>
      <c r="AN167" s="27"/>
      <c r="AO167" s="27"/>
      <c r="AP167" s="27"/>
      <c r="AQ167" s="27"/>
      <c r="AR167" s="27"/>
      <c r="AS167" s="27"/>
    </row>
    <row r="168" spans="1:45" ht="15" customHeight="1">
      <c r="A168" s="27"/>
      <c r="B168" s="27"/>
      <c r="C168" s="27"/>
      <c r="D168" s="27"/>
      <c r="E168" s="68" t="s">
        <v>173</v>
      </c>
      <c r="F168" s="42"/>
      <c r="G168" s="42"/>
      <c r="H168" s="59" t="s">
        <v>243</v>
      </c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0" t="s">
        <v>370</v>
      </c>
      <c r="U168" s="43"/>
      <c r="V168" s="43"/>
      <c r="W168" s="43"/>
      <c r="X168" s="43"/>
      <c r="Y168" s="43"/>
      <c r="Z168" s="43"/>
      <c r="AA168" s="43"/>
      <c r="AB168" s="43"/>
      <c r="AC168" s="60" t="s">
        <v>80</v>
      </c>
      <c r="AD168" s="61" t="s">
        <v>427</v>
      </c>
      <c r="AE168" s="43"/>
      <c r="AF168" s="43"/>
      <c r="AG168" s="43"/>
      <c r="AH168" s="43"/>
      <c r="AI168" s="43"/>
      <c r="AJ168" s="43"/>
      <c r="AK168" s="43"/>
      <c r="AL168" s="44"/>
      <c r="AM168" s="69">
        <f t="shared" si="2"/>
        <v>0</v>
      </c>
      <c r="AN168" s="44"/>
      <c r="AO168" s="44"/>
      <c r="AP168" s="44"/>
      <c r="AQ168" s="45"/>
      <c r="AR168" s="27"/>
      <c r="AS168" s="27"/>
    </row>
    <row r="169" spans="1:45" ht="15" customHeight="1">
      <c r="A169" s="27"/>
      <c r="B169" s="27"/>
      <c r="C169" s="27"/>
      <c r="D169" s="27"/>
      <c r="E169" s="46"/>
      <c r="F169" s="47"/>
      <c r="G169" s="47"/>
      <c r="H169" s="62" t="s">
        <v>242</v>
      </c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63" t="s">
        <v>370</v>
      </c>
      <c r="U169" s="48"/>
      <c r="V169" s="48"/>
      <c r="W169" s="48"/>
      <c r="X169" s="48"/>
      <c r="Y169" s="48"/>
      <c r="Z169" s="48"/>
      <c r="AA169" s="48"/>
      <c r="AB169" s="48"/>
      <c r="AC169" s="64" t="s">
        <v>80</v>
      </c>
      <c r="AD169" s="65" t="s">
        <v>162</v>
      </c>
      <c r="AE169" s="48"/>
      <c r="AF169" s="48"/>
      <c r="AG169" s="48"/>
      <c r="AH169" s="48"/>
      <c r="AI169" s="48"/>
      <c r="AJ169" s="65" t="s">
        <v>106</v>
      </c>
      <c r="AK169" s="48"/>
      <c r="AL169" s="66" t="s">
        <v>124</v>
      </c>
      <c r="AM169" s="69">
        <f t="shared" si="2"/>
        <v>8</v>
      </c>
      <c r="AN169" s="47"/>
      <c r="AO169" s="47"/>
      <c r="AP169" s="47"/>
      <c r="AQ169" s="49"/>
      <c r="AR169" s="27"/>
      <c r="AS169" s="27"/>
    </row>
    <row r="170" spans="1:45" ht="15" customHeight="1">
      <c r="A170" s="27"/>
      <c r="B170" s="27"/>
      <c r="C170" s="27"/>
      <c r="D170" s="27"/>
      <c r="E170" s="67" t="s">
        <v>104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69">
        <f t="shared" si="2"/>
        <v>0</v>
      </c>
      <c r="AN170" s="27"/>
      <c r="AO170" s="27"/>
      <c r="AP170" s="27"/>
      <c r="AQ170" s="27"/>
      <c r="AR170" s="27"/>
      <c r="AS170" s="27"/>
    </row>
    <row r="171" spans="1:45" ht="1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69">
        <f t="shared" si="2"/>
        <v>0</v>
      </c>
      <c r="AN171" s="27"/>
      <c r="AO171" s="27"/>
      <c r="AP171" s="27"/>
      <c r="AQ171" s="27"/>
      <c r="AR171" s="27"/>
      <c r="AS171" s="27"/>
    </row>
    <row r="172" spans="1:45" ht="15" customHeight="1">
      <c r="A172" s="27"/>
      <c r="B172" s="27"/>
      <c r="C172" s="27"/>
      <c r="D172" s="27"/>
      <c r="E172" s="281" t="s">
        <v>428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81" t="s">
        <v>429</v>
      </c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69">
        <f t="shared" si="2"/>
        <v>0</v>
      </c>
      <c r="AN172" s="27"/>
      <c r="AO172" s="27"/>
      <c r="AP172" s="27"/>
      <c r="AQ172" s="27"/>
      <c r="AR172" s="27"/>
      <c r="AS172" s="27"/>
    </row>
    <row r="173" spans="1:45" ht="1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69">
        <f t="shared" si="2"/>
        <v>0</v>
      </c>
      <c r="AN173" s="27"/>
      <c r="AO173" s="27"/>
      <c r="AP173" s="27"/>
      <c r="AQ173" s="27"/>
      <c r="AR173" s="27"/>
      <c r="AS173" s="27"/>
    </row>
    <row r="174" spans="1:45" ht="1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69">
        <f t="shared" si="2"/>
        <v>0</v>
      </c>
      <c r="AN174" s="27"/>
      <c r="AO174" s="27"/>
      <c r="AP174" s="27"/>
      <c r="AQ174" s="27"/>
      <c r="AR174" s="27"/>
      <c r="AS174" s="27"/>
    </row>
    <row r="175" spans="1:45" ht="1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69">
        <f t="shared" si="2"/>
        <v>0</v>
      </c>
      <c r="AN175" s="27"/>
      <c r="AO175" s="27"/>
      <c r="AP175" s="27"/>
      <c r="AQ175" s="27"/>
      <c r="AR175" s="27"/>
      <c r="AS175" s="27"/>
    </row>
    <row r="176" spans="1:45" ht="1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69">
        <f t="shared" si="2"/>
        <v>0</v>
      </c>
      <c r="AN176" s="27"/>
      <c r="AO176" s="27"/>
      <c r="AP176" s="27"/>
      <c r="AQ176" s="27"/>
      <c r="AR176" s="27"/>
      <c r="AS176" s="27"/>
    </row>
    <row r="177" spans="1:45" ht="1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69">
        <f t="shared" si="2"/>
        <v>0</v>
      </c>
      <c r="AN177" s="27"/>
      <c r="AO177" s="27"/>
      <c r="AP177" s="27"/>
      <c r="AQ177" s="27"/>
      <c r="AR177" s="27"/>
      <c r="AS177" s="27"/>
    </row>
    <row r="178" spans="1:45" ht="1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69">
        <f t="shared" si="2"/>
        <v>0</v>
      </c>
      <c r="AN178" s="27"/>
      <c r="AO178" s="27"/>
      <c r="AP178" s="27"/>
      <c r="AQ178" s="27"/>
      <c r="AR178" s="27"/>
      <c r="AS178" s="27"/>
    </row>
    <row r="179" spans="1:45" ht="1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69">
        <f t="shared" si="2"/>
        <v>0</v>
      </c>
      <c r="AN179" s="27"/>
      <c r="AO179" s="27"/>
      <c r="AP179" s="27"/>
      <c r="AQ179" s="27"/>
      <c r="AR179" s="27"/>
      <c r="AS179" s="27"/>
    </row>
    <row r="180" spans="1:45" ht="1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69">
        <f t="shared" si="2"/>
        <v>0</v>
      </c>
      <c r="AN180" s="27"/>
      <c r="AO180" s="27"/>
      <c r="AP180" s="27"/>
      <c r="AQ180" s="27"/>
      <c r="AR180" s="27"/>
      <c r="AS180" s="27"/>
    </row>
    <row r="181" spans="1:45" ht="1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69">
        <f t="shared" si="2"/>
        <v>0</v>
      </c>
      <c r="AN181" s="27"/>
      <c r="AO181" s="27"/>
      <c r="AP181" s="27"/>
      <c r="AQ181" s="27"/>
      <c r="AR181" s="27"/>
      <c r="AS181" s="27"/>
    </row>
    <row r="182" spans="1:45" ht="1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69">
        <f t="shared" si="2"/>
        <v>0</v>
      </c>
      <c r="AN182" s="27"/>
      <c r="AO182" s="27"/>
      <c r="AP182" s="27"/>
      <c r="AQ182" s="27"/>
      <c r="AR182" s="27"/>
      <c r="AS182" s="27"/>
    </row>
    <row r="183" spans="1:45" ht="1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69">
        <f t="shared" si="2"/>
        <v>0</v>
      </c>
      <c r="AN183" s="27"/>
      <c r="AO183" s="27"/>
      <c r="AP183" s="27"/>
      <c r="AQ183" s="27"/>
      <c r="AR183" s="27"/>
      <c r="AS183" s="27"/>
    </row>
    <row r="184" spans="1:45" ht="1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69">
        <f t="shared" si="2"/>
        <v>0</v>
      </c>
      <c r="AN184" s="27"/>
      <c r="AO184" s="27"/>
      <c r="AP184" s="27"/>
      <c r="AQ184" s="27"/>
      <c r="AR184" s="27"/>
      <c r="AS184" s="27"/>
    </row>
    <row r="185" spans="1:45" ht="1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69">
        <f t="shared" si="2"/>
        <v>0</v>
      </c>
      <c r="AN185" s="27"/>
      <c r="AO185" s="27"/>
      <c r="AP185" s="27"/>
      <c r="AQ185" s="27"/>
      <c r="AR185" s="27"/>
      <c r="AS185" s="27"/>
    </row>
    <row r="186" spans="1:45" ht="1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69">
        <f t="shared" si="2"/>
        <v>0</v>
      </c>
      <c r="AN186" s="27"/>
      <c r="AO186" s="27"/>
      <c r="AP186" s="27"/>
      <c r="AQ186" s="27"/>
      <c r="AR186" s="27"/>
      <c r="AS186" s="27"/>
    </row>
    <row r="187" spans="1:45" ht="1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69">
        <f t="shared" si="2"/>
        <v>0</v>
      </c>
      <c r="AN187" s="27"/>
      <c r="AO187" s="27"/>
      <c r="AP187" s="27"/>
      <c r="AQ187" s="27"/>
      <c r="AR187" s="27"/>
      <c r="AS187" s="27"/>
    </row>
    <row r="188" spans="1:45" ht="1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69">
        <f t="shared" si="2"/>
        <v>0</v>
      </c>
      <c r="AN188" s="27"/>
      <c r="AO188" s="27"/>
      <c r="AP188" s="27"/>
      <c r="AQ188" s="27"/>
      <c r="AR188" s="27"/>
      <c r="AS188" s="27"/>
    </row>
    <row r="189" spans="1:45" ht="1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69">
        <f t="shared" si="2"/>
        <v>0</v>
      </c>
      <c r="AN189" s="27"/>
      <c r="AO189" s="27"/>
      <c r="AP189" s="27"/>
      <c r="AQ189" s="27"/>
      <c r="AR189" s="27"/>
      <c r="AS189" s="27"/>
    </row>
    <row r="190" spans="1:45" ht="1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69">
        <f t="shared" si="2"/>
        <v>0</v>
      </c>
      <c r="AN190" s="27"/>
      <c r="AO190" s="27"/>
      <c r="AP190" s="27"/>
      <c r="AQ190" s="27"/>
      <c r="AR190" s="27"/>
      <c r="AS190" s="27"/>
    </row>
    <row r="191" spans="1:45" ht="1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69">
        <f t="shared" si="2"/>
        <v>0</v>
      </c>
      <c r="AN191" s="27"/>
      <c r="AO191" s="27"/>
      <c r="AP191" s="27"/>
      <c r="AQ191" s="27"/>
      <c r="AR191" s="27"/>
      <c r="AS191" s="27"/>
    </row>
    <row r="192" spans="1:45" ht="1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69">
        <f t="shared" si="2"/>
        <v>0</v>
      </c>
      <c r="AN192" s="27"/>
      <c r="AO192" s="27"/>
      <c r="AP192" s="27"/>
      <c r="AQ192" s="27"/>
      <c r="AR192" s="27"/>
      <c r="AS192" s="27"/>
    </row>
    <row r="193" spans="1:45" ht="1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69">
        <f t="shared" si="2"/>
        <v>0</v>
      </c>
      <c r="AN193" s="27"/>
      <c r="AO193" s="27"/>
      <c r="AP193" s="27"/>
      <c r="AQ193" s="27"/>
      <c r="AR193" s="27"/>
      <c r="AS193" s="27"/>
    </row>
    <row r="194" spans="1:45" ht="1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69">
        <f aca="true" t="shared" si="3" ref="AM194:AM257">_xlfn.IFERROR(AL194*1,0)</f>
        <v>0</v>
      </c>
      <c r="AN194" s="27"/>
      <c r="AO194" s="27"/>
      <c r="AP194" s="27"/>
      <c r="AQ194" s="27"/>
      <c r="AR194" s="27"/>
      <c r="AS194" s="27"/>
    </row>
    <row r="195" spans="1:45" ht="1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69">
        <f t="shared" si="3"/>
        <v>0</v>
      </c>
      <c r="AN195" s="27"/>
      <c r="AO195" s="27"/>
      <c r="AP195" s="27"/>
      <c r="AQ195" s="27"/>
      <c r="AR195" s="27"/>
      <c r="AS195" s="27"/>
    </row>
    <row r="196" spans="1:45" ht="1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69">
        <f t="shared" si="3"/>
        <v>0</v>
      </c>
      <c r="AN196" s="27"/>
      <c r="AO196" s="27"/>
      <c r="AP196" s="27"/>
      <c r="AQ196" s="27"/>
      <c r="AR196" s="27"/>
      <c r="AS196" s="27"/>
    </row>
    <row r="197" spans="1:45" ht="1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69">
        <f t="shared" si="3"/>
        <v>0</v>
      </c>
      <c r="AN197" s="27"/>
      <c r="AO197" s="27"/>
      <c r="AP197" s="27"/>
      <c r="AQ197" s="27"/>
      <c r="AR197" s="27"/>
      <c r="AS197" s="27"/>
    </row>
    <row r="198" spans="1:45" ht="1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69">
        <f t="shared" si="3"/>
        <v>0</v>
      </c>
      <c r="AN198" s="27"/>
      <c r="AO198" s="27"/>
      <c r="AP198" s="27"/>
      <c r="AQ198" s="27"/>
      <c r="AR198" s="27"/>
      <c r="AS198" s="27"/>
    </row>
    <row r="199" spans="1:45" ht="1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69">
        <f t="shared" si="3"/>
        <v>0</v>
      </c>
      <c r="AN199" s="27"/>
      <c r="AO199" s="27"/>
      <c r="AP199" s="27"/>
      <c r="AQ199" s="27"/>
      <c r="AR199" s="27"/>
      <c r="AS199" s="27"/>
    </row>
    <row r="200" spans="1:45" ht="1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69">
        <f t="shared" si="3"/>
        <v>0</v>
      </c>
      <c r="AN200" s="27"/>
      <c r="AO200" s="27"/>
      <c r="AP200" s="27"/>
      <c r="AQ200" s="27"/>
      <c r="AR200" s="27"/>
      <c r="AS200" s="27"/>
    </row>
    <row r="201" spans="1:45" ht="1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69">
        <f t="shared" si="3"/>
        <v>0</v>
      </c>
      <c r="AN201" s="27"/>
      <c r="AO201" s="27"/>
      <c r="AP201" s="27"/>
      <c r="AQ201" s="27"/>
      <c r="AR201" s="27"/>
      <c r="AS201" s="27"/>
    </row>
    <row r="202" spans="1:45" ht="1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69">
        <f t="shared" si="3"/>
        <v>0</v>
      </c>
      <c r="AN202" s="27"/>
      <c r="AO202" s="27"/>
      <c r="AP202" s="27"/>
      <c r="AQ202" s="27"/>
      <c r="AR202" s="27"/>
      <c r="AS202" s="27"/>
    </row>
    <row r="203" spans="1:45" ht="1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69">
        <f t="shared" si="3"/>
        <v>0</v>
      </c>
      <c r="AN203" s="27"/>
      <c r="AO203" s="27"/>
      <c r="AP203" s="27"/>
      <c r="AQ203" s="27"/>
      <c r="AR203" s="27"/>
      <c r="AS203" s="27"/>
    </row>
    <row r="204" spans="1:45" ht="1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69">
        <f t="shared" si="3"/>
        <v>0</v>
      </c>
      <c r="AN204" s="27"/>
      <c r="AO204" s="27"/>
      <c r="AP204" s="27"/>
      <c r="AQ204" s="27"/>
      <c r="AR204" s="27"/>
      <c r="AS204" s="27"/>
    </row>
    <row r="205" spans="1:45" ht="1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69">
        <f t="shared" si="3"/>
        <v>0</v>
      </c>
      <c r="AN205" s="27"/>
      <c r="AO205" s="27"/>
      <c r="AP205" s="27"/>
      <c r="AQ205" s="27"/>
      <c r="AR205" s="27"/>
      <c r="AS205" s="27"/>
    </row>
    <row r="206" spans="1:45" ht="1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69">
        <f t="shared" si="3"/>
        <v>0</v>
      </c>
      <c r="AN206" s="27"/>
      <c r="AO206" s="27"/>
      <c r="AP206" s="27"/>
      <c r="AQ206" s="27"/>
      <c r="AR206" s="27"/>
      <c r="AS206" s="27"/>
    </row>
    <row r="207" spans="1:45" ht="1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69">
        <f t="shared" si="3"/>
        <v>0</v>
      </c>
      <c r="AN207" s="27"/>
      <c r="AO207" s="27"/>
      <c r="AP207" s="27"/>
      <c r="AQ207" s="27"/>
      <c r="AR207" s="27"/>
      <c r="AS207" s="27"/>
    </row>
    <row r="208" spans="1:45" ht="1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69">
        <f t="shared" si="3"/>
        <v>0</v>
      </c>
      <c r="AN208" s="27"/>
      <c r="AO208" s="27"/>
      <c r="AP208" s="27"/>
      <c r="AQ208" s="27"/>
      <c r="AR208" s="27"/>
      <c r="AS208" s="27"/>
    </row>
    <row r="209" spans="1:45" ht="1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69">
        <f t="shared" si="3"/>
        <v>0</v>
      </c>
      <c r="AN209" s="27"/>
      <c r="AO209" s="27"/>
      <c r="AP209" s="27"/>
      <c r="AQ209" s="27"/>
      <c r="AR209" s="27"/>
      <c r="AS209" s="27"/>
    </row>
    <row r="210" spans="1:45" ht="1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69">
        <f t="shared" si="3"/>
        <v>0</v>
      </c>
      <c r="AN210" s="27"/>
      <c r="AO210" s="27"/>
      <c r="AP210" s="27"/>
      <c r="AQ210" s="27"/>
      <c r="AR210" s="27"/>
      <c r="AS210" s="27"/>
    </row>
    <row r="211" spans="1:45" ht="1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69">
        <f t="shared" si="3"/>
        <v>0</v>
      </c>
      <c r="AN211" s="27"/>
      <c r="AO211" s="27"/>
      <c r="AP211" s="27"/>
      <c r="AQ211" s="27"/>
      <c r="AR211" s="27"/>
      <c r="AS211" s="27"/>
    </row>
    <row r="212" spans="1:45" ht="1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69">
        <f t="shared" si="3"/>
        <v>0</v>
      </c>
      <c r="AN212" s="27"/>
      <c r="AO212" s="27"/>
      <c r="AP212" s="27"/>
      <c r="AQ212" s="27"/>
      <c r="AR212" s="27"/>
      <c r="AS212" s="27"/>
    </row>
    <row r="213" spans="1:45" ht="1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69">
        <f t="shared" si="3"/>
        <v>0</v>
      </c>
      <c r="AN213" s="27"/>
      <c r="AO213" s="27"/>
      <c r="AP213" s="27"/>
      <c r="AQ213" s="27"/>
      <c r="AR213" s="27"/>
      <c r="AS213" s="27"/>
    </row>
    <row r="214" spans="1:45" ht="1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69">
        <f t="shared" si="3"/>
        <v>0</v>
      </c>
      <c r="AN214" s="27"/>
      <c r="AO214" s="27"/>
      <c r="AP214" s="27"/>
      <c r="AQ214" s="27"/>
      <c r="AR214" s="27"/>
      <c r="AS214" s="27"/>
    </row>
    <row r="215" spans="1:45" ht="1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69">
        <f t="shared" si="3"/>
        <v>0</v>
      </c>
      <c r="AN215" s="27"/>
      <c r="AO215" s="27"/>
      <c r="AP215" s="27"/>
      <c r="AQ215" s="27"/>
      <c r="AR215" s="27"/>
      <c r="AS215" s="27"/>
    </row>
    <row r="216" spans="1:45" ht="1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69">
        <f t="shared" si="3"/>
        <v>0</v>
      </c>
      <c r="AN216" s="27"/>
      <c r="AO216" s="27"/>
      <c r="AP216" s="27"/>
      <c r="AQ216" s="27"/>
      <c r="AR216" s="27"/>
      <c r="AS216" s="27"/>
    </row>
    <row r="217" spans="1:45" ht="1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69">
        <f t="shared" si="3"/>
        <v>0</v>
      </c>
      <c r="AN217" s="27"/>
      <c r="AO217" s="27"/>
      <c r="AP217" s="27"/>
      <c r="AQ217" s="27"/>
      <c r="AR217" s="27"/>
      <c r="AS217" s="27"/>
    </row>
    <row r="218" spans="1:45" ht="1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69">
        <f t="shared" si="3"/>
        <v>0</v>
      </c>
      <c r="AN218" s="27"/>
      <c r="AO218" s="27"/>
      <c r="AP218" s="27"/>
      <c r="AQ218" s="27"/>
      <c r="AR218" s="27"/>
      <c r="AS218" s="27"/>
    </row>
    <row r="219" spans="1:45" ht="1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69">
        <f t="shared" si="3"/>
        <v>0</v>
      </c>
      <c r="AN219" s="27"/>
      <c r="AO219" s="27"/>
      <c r="AP219" s="27"/>
      <c r="AQ219" s="27"/>
      <c r="AR219" s="27"/>
      <c r="AS219" s="27"/>
    </row>
    <row r="220" spans="1:45" ht="1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69">
        <f t="shared" si="3"/>
        <v>0</v>
      </c>
      <c r="AN220" s="27"/>
      <c r="AO220" s="27"/>
      <c r="AP220" s="27"/>
      <c r="AQ220" s="27"/>
      <c r="AR220" s="27"/>
      <c r="AS220" s="27"/>
    </row>
    <row r="221" spans="1:45" ht="1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69">
        <f t="shared" si="3"/>
        <v>0</v>
      </c>
      <c r="AN221" s="27"/>
      <c r="AO221" s="27"/>
      <c r="AP221" s="27"/>
      <c r="AQ221" s="27"/>
      <c r="AR221" s="27"/>
      <c r="AS221" s="27"/>
    </row>
    <row r="222" spans="1:45" ht="1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69">
        <f t="shared" si="3"/>
        <v>0</v>
      </c>
      <c r="AN222" s="27"/>
      <c r="AO222" s="27"/>
      <c r="AP222" s="27"/>
      <c r="AQ222" s="27"/>
      <c r="AR222" s="27"/>
      <c r="AS222" s="27"/>
    </row>
    <row r="223" spans="1:45" ht="1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69">
        <f t="shared" si="3"/>
        <v>0</v>
      </c>
      <c r="AN223" s="27"/>
      <c r="AO223" s="27"/>
      <c r="AP223" s="27"/>
      <c r="AQ223" s="27"/>
      <c r="AR223" s="27"/>
      <c r="AS223" s="27"/>
    </row>
    <row r="224" spans="1:45" ht="1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69">
        <f t="shared" si="3"/>
        <v>0</v>
      </c>
      <c r="AN224" s="27"/>
      <c r="AO224" s="27"/>
      <c r="AP224" s="27"/>
      <c r="AQ224" s="27"/>
      <c r="AR224" s="27"/>
      <c r="AS224" s="27"/>
    </row>
    <row r="225" spans="1:45" ht="1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69">
        <f t="shared" si="3"/>
        <v>0</v>
      </c>
      <c r="AN225" s="27"/>
      <c r="AO225" s="27"/>
      <c r="AP225" s="27"/>
      <c r="AQ225" s="27"/>
      <c r="AR225" s="27"/>
      <c r="AS225" s="27"/>
    </row>
    <row r="226" spans="1:45" ht="1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69">
        <f t="shared" si="3"/>
        <v>0</v>
      </c>
      <c r="AN226" s="27"/>
      <c r="AO226" s="27"/>
      <c r="AP226" s="27"/>
      <c r="AQ226" s="27"/>
      <c r="AR226" s="27"/>
      <c r="AS226" s="27"/>
    </row>
    <row r="227" spans="1:45" ht="1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69">
        <f t="shared" si="3"/>
        <v>0</v>
      </c>
      <c r="AN227" s="27"/>
      <c r="AO227" s="27"/>
      <c r="AP227" s="27"/>
      <c r="AQ227" s="27"/>
      <c r="AR227" s="27"/>
      <c r="AS227" s="27"/>
    </row>
    <row r="228" spans="1:45" ht="1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69">
        <f t="shared" si="3"/>
        <v>0</v>
      </c>
      <c r="AN228" s="27"/>
      <c r="AO228" s="27"/>
      <c r="AP228" s="27"/>
      <c r="AQ228" s="27"/>
      <c r="AR228" s="27"/>
      <c r="AS228" s="27"/>
    </row>
    <row r="229" spans="1:45" ht="1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69">
        <f t="shared" si="3"/>
        <v>0</v>
      </c>
      <c r="AN229" s="27"/>
      <c r="AO229" s="27"/>
      <c r="AP229" s="27"/>
      <c r="AQ229" s="27"/>
      <c r="AR229" s="27"/>
      <c r="AS229" s="27"/>
    </row>
    <row r="230" spans="1:45" ht="1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69">
        <f t="shared" si="3"/>
        <v>0</v>
      </c>
      <c r="AN230" s="27"/>
      <c r="AO230" s="27"/>
      <c r="AP230" s="27"/>
      <c r="AQ230" s="27"/>
      <c r="AR230" s="27"/>
      <c r="AS230" s="27"/>
    </row>
    <row r="231" spans="1:45" ht="1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69">
        <f t="shared" si="3"/>
        <v>0</v>
      </c>
      <c r="AN231" s="27"/>
      <c r="AO231" s="27"/>
      <c r="AP231" s="27"/>
      <c r="AQ231" s="27"/>
      <c r="AR231" s="27"/>
      <c r="AS231" s="27"/>
    </row>
    <row r="232" spans="1:45" ht="1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69">
        <f t="shared" si="3"/>
        <v>0</v>
      </c>
      <c r="AN232" s="27"/>
      <c r="AO232" s="27"/>
      <c r="AP232" s="27"/>
      <c r="AQ232" s="27"/>
      <c r="AR232" s="27"/>
      <c r="AS232" s="27"/>
    </row>
    <row r="233" spans="1:45" ht="1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69">
        <f t="shared" si="3"/>
        <v>0</v>
      </c>
      <c r="AN233" s="27"/>
      <c r="AO233" s="27"/>
      <c r="AP233" s="27"/>
      <c r="AQ233" s="27"/>
      <c r="AR233" s="27"/>
      <c r="AS233" s="27"/>
    </row>
    <row r="234" spans="1:45" ht="1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69">
        <f t="shared" si="3"/>
        <v>0</v>
      </c>
      <c r="AN234" s="27"/>
      <c r="AO234" s="27"/>
      <c r="AP234" s="27"/>
      <c r="AQ234" s="27"/>
      <c r="AR234" s="27"/>
      <c r="AS234" s="27"/>
    </row>
    <row r="235" spans="1:45" ht="1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69">
        <f t="shared" si="3"/>
        <v>0</v>
      </c>
      <c r="AN235" s="27"/>
      <c r="AO235" s="27"/>
      <c r="AP235" s="27"/>
      <c r="AQ235" s="27"/>
      <c r="AR235" s="27"/>
      <c r="AS235" s="27"/>
    </row>
    <row r="236" spans="1:45" ht="1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69">
        <f t="shared" si="3"/>
        <v>0</v>
      </c>
      <c r="AN236" s="27"/>
      <c r="AO236" s="27"/>
      <c r="AP236" s="27"/>
      <c r="AQ236" s="27"/>
      <c r="AR236" s="27"/>
      <c r="AS236" s="27"/>
    </row>
    <row r="237" spans="1:45" ht="1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69">
        <f t="shared" si="3"/>
        <v>0</v>
      </c>
      <c r="AN237" s="27"/>
      <c r="AO237" s="27"/>
      <c r="AP237" s="27"/>
      <c r="AQ237" s="27"/>
      <c r="AR237" s="27"/>
      <c r="AS237" s="27"/>
    </row>
    <row r="238" spans="1:45" ht="1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69">
        <f t="shared" si="3"/>
        <v>0</v>
      </c>
      <c r="AN238" s="27"/>
      <c r="AO238" s="27"/>
      <c r="AP238" s="27"/>
      <c r="AQ238" s="27"/>
      <c r="AR238" s="27"/>
      <c r="AS238" s="27"/>
    </row>
    <row r="239" spans="1:45" ht="1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69">
        <f t="shared" si="3"/>
        <v>0</v>
      </c>
      <c r="AN239" s="27"/>
      <c r="AO239" s="27"/>
      <c r="AP239" s="27"/>
      <c r="AQ239" s="27"/>
      <c r="AR239" s="27"/>
      <c r="AS239" s="27"/>
    </row>
    <row r="240" spans="1:45" ht="1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69">
        <f t="shared" si="3"/>
        <v>0</v>
      </c>
      <c r="AN240" s="27"/>
      <c r="AO240" s="27"/>
      <c r="AP240" s="27"/>
      <c r="AQ240" s="27"/>
      <c r="AR240" s="27"/>
      <c r="AS240" s="27"/>
    </row>
    <row r="241" spans="1:45" ht="1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69">
        <f t="shared" si="3"/>
        <v>0</v>
      </c>
      <c r="AN241" s="27"/>
      <c r="AO241" s="27"/>
      <c r="AP241" s="27"/>
      <c r="AQ241" s="27"/>
      <c r="AR241" s="27"/>
      <c r="AS241" s="27"/>
    </row>
    <row r="242" spans="1:45" ht="1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69">
        <f t="shared" si="3"/>
        <v>0</v>
      </c>
      <c r="AN242" s="27"/>
      <c r="AO242" s="27"/>
      <c r="AP242" s="27"/>
      <c r="AQ242" s="27"/>
      <c r="AR242" s="27"/>
      <c r="AS242" s="27"/>
    </row>
    <row r="243" spans="1:45" ht="1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69">
        <f t="shared" si="3"/>
        <v>0</v>
      </c>
      <c r="AN243" s="27"/>
      <c r="AO243" s="27"/>
      <c r="AP243" s="27"/>
      <c r="AQ243" s="27"/>
      <c r="AR243" s="27"/>
      <c r="AS243" s="27"/>
    </row>
    <row r="244" spans="1:45" ht="1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69">
        <f t="shared" si="3"/>
        <v>0</v>
      </c>
      <c r="AN244" s="27"/>
      <c r="AO244" s="27"/>
      <c r="AP244" s="27"/>
      <c r="AQ244" s="27"/>
      <c r="AR244" s="27"/>
      <c r="AS244" s="27"/>
    </row>
    <row r="245" spans="1:45" ht="1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69">
        <f t="shared" si="3"/>
        <v>0</v>
      </c>
      <c r="AN245" s="27"/>
      <c r="AO245" s="27"/>
      <c r="AP245" s="27"/>
      <c r="AQ245" s="27"/>
      <c r="AR245" s="27"/>
      <c r="AS245" s="27"/>
    </row>
    <row r="246" spans="1:45" ht="1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69">
        <f t="shared" si="3"/>
        <v>0</v>
      </c>
      <c r="AN246" s="27"/>
      <c r="AO246" s="27"/>
      <c r="AP246" s="27"/>
      <c r="AQ246" s="27"/>
      <c r="AR246" s="27"/>
      <c r="AS246" s="27"/>
    </row>
    <row r="247" spans="1:45" ht="1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69">
        <f t="shared" si="3"/>
        <v>0</v>
      </c>
      <c r="AN247" s="27"/>
      <c r="AO247" s="27"/>
      <c r="AP247" s="27"/>
      <c r="AQ247" s="27"/>
      <c r="AR247" s="27"/>
      <c r="AS247" s="27"/>
    </row>
    <row r="248" spans="1:45" ht="1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69">
        <f t="shared" si="3"/>
        <v>0</v>
      </c>
      <c r="AN248" s="27"/>
      <c r="AO248" s="27"/>
      <c r="AP248" s="27"/>
      <c r="AQ248" s="27"/>
      <c r="AR248" s="27"/>
      <c r="AS248" s="27"/>
    </row>
    <row r="249" spans="1:45" ht="1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69">
        <f t="shared" si="3"/>
        <v>0</v>
      </c>
      <c r="AN249" s="27"/>
      <c r="AO249" s="27"/>
      <c r="AP249" s="27"/>
      <c r="AQ249" s="27"/>
      <c r="AR249" s="27"/>
      <c r="AS249" s="27"/>
    </row>
    <row r="250" spans="1:45" ht="1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69">
        <f t="shared" si="3"/>
        <v>0</v>
      </c>
      <c r="AN250" s="27"/>
      <c r="AO250" s="27"/>
      <c r="AP250" s="27"/>
      <c r="AQ250" s="27"/>
      <c r="AR250" s="27"/>
      <c r="AS250" s="27"/>
    </row>
    <row r="251" spans="1:45" ht="1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69">
        <f t="shared" si="3"/>
        <v>0</v>
      </c>
      <c r="AN251" s="27"/>
      <c r="AO251" s="27"/>
      <c r="AP251" s="27"/>
      <c r="AQ251" s="27"/>
      <c r="AR251" s="27"/>
      <c r="AS251" s="27"/>
    </row>
    <row r="252" spans="1:45" ht="1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69">
        <f t="shared" si="3"/>
        <v>0</v>
      </c>
      <c r="AN252" s="27"/>
      <c r="AO252" s="27"/>
      <c r="AP252" s="27"/>
      <c r="AQ252" s="27"/>
      <c r="AR252" s="27"/>
      <c r="AS252" s="27"/>
    </row>
    <row r="253" spans="1:45" ht="1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69">
        <f t="shared" si="3"/>
        <v>0</v>
      </c>
      <c r="AN253" s="27"/>
      <c r="AO253" s="27"/>
      <c r="AP253" s="27"/>
      <c r="AQ253" s="27"/>
      <c r="AR253" s="27"/>
      <c r="AS253" s="27"/>
    </row>
    <row r="254" spans="1:45" ht="1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69">
        <f t="shared" si="3"/>
        <v>0</v>
      </c>
      <c r="AN254" s="27"/>
      <c r="AO254" s="27"/>
      <c r="AP254" s="27"/>
      <c r="AQ254" s="27"/>
      <c r="AR254" s="27"/>
      <c r="AS254" s="27"/>
    </row>
    <row r="255" spans="1:45" ht="1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69">
        <f t="shared" si="3"/>
        <v>0</v>
      </c>
      <c r="AN255" s="27"/>
      <c r="AO255" s="27"/>
      <c r="AP255" s="27"/>
      <c r="AQ255" s="27"/>
      <c r="AR255" s="27"/>
      <c r="AS255" s="27"/>
    </row>
    <row r="256" spans="1:45" ht="1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69">
        <f t="shared" si="3"/>
        <v>0</v>
      </c>
      <c r="AN256" s="27"/>
      <c r="AO256" s="27"/>
      <c r="AP256" s="27"/>
      <c r="AQ256" s="27"/>
      <c r="AR256" s="27"/>
      <c r="AS256" s="27"/>
    </row>
    <row r="257" spans="1:45" ht="1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69">
        <f t="shared" si="3"/>
        <v>0</v>
      </c>
      <c r="AN257" s="27"/>
      <c r="AO257" s="27"/>
      <c r="AP257" s="27"/>
      <c r="AQ257" s="27"/>
      <c r="AR257" s="27"/>
      <c r="AS257" s="27"/>
    </row>
    <row r="258" spans="1:45" ht="1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69">
        <f aca="true" t="shared" si="4" ref="AM258:AM321">_xlfn.IFERROR(AL258*1,0)</f>
        <v>0</v>
      </c>
      <c r="AN258" s="27"/>
      <c r="AO258" s="27"/>
      <c r="AP258" s="27"/>
      <c r="AQ258" s="27"/>
      <c r="AR258" s="27"/>
      <c r="AS258" s="27"/>
    </row>
    <row r="259" spans="1:45" ht="1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69">
        <f t="shared" si="4"/>
        <v>0</v>
      </c>
      <c r="AN259" s="27"/>
      <c r="AO259" s="27"/>
      <c r="AP259" s="27"/>
      <c r="AQ259" s="27"/>
      <c r="AR259" s="27"/>
      <c r="AS259" s="27"/>
    </row>
    <row r="260" spans="1:45" ht="1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69">
        <f t="shared" si="4"/>
        <v>0</v>
      </c>
      <c r="AN260" s="27"/>
      <c r="AO260" s="27"/>
      <c r="AP260" s="27"/>
      <c r="AQ260" s="27"/>
      <c r="AR260" s="27"/>
      <c r="AS260" s="27"/>
    </row>
    <row r="261" spans="1:45" ht="1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69">
        <f t="shared" si="4"/>
        <v>0</v>
      </c>
      <c r="AN261" s="27"/>
      <c r="AO261" s="27"/>
      <c r="AP261" s="27"/>
      <c r="AQ261" s="27"/>
      <c r="AR261" s="27"/>
      <c r="AS261" s="27"/>
    </row>
    <row r="262" spans="1:45" ht="1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69">
        <f t="shared" si="4"/>
        <v>0</v>
      </c>
      <c r="AN262" s="27"/>
      <c r="AO262" s="27"/>
      <c r="AP262" s="27"/>
      <c r="AQ262" s="27"/>
      <c r="AR262" s="27"/>
      <c r="AS262" s="27"/>
    </row>
    <row r="263" spans="1:45" ht="1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69">
        <f t="shared" si="4"/>
        <v>0</v>
      </c>
      <c r="AN263" s="27"/>
      <c r="AO263" s="27"/>
      <c r="AP263" s="27"/>
      <c r="AQ263" s="27"/>
      <c r="AR263" s="27"/>
      <c r="AS263" s="27"/>
    </row>
    <row r="264" spans="1:45" ht="1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69">
        <f t="shared" si="4"/>
        <v>0</v>
      </c>
      <c r="AN264" s="27"/>
      <c r="AO264" s="27"/>
      <c r="AP264" s="27"/>
      <c r="AQ264" s="27"/>
      <c r="AR264" s="27"/>
      <c r="AS264" s="27"/>
    </row>
    <row r="265" spans="1:45" ht="1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69">
        <f t="shared" si="4"/>
        <v>0</v>
      </c>
      <c r="AN265" s="27"/>
      <c r="AO265" s="27"/>
      <c r="AP265" s="27"/>
      <c r="AQ265" s="27"/>
      <c r="AR265" s="27"/>
      <c r="AS265" s="27"/>
    </row>
    <row r="266" spans="1:45" ht="1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69">
        <f t="shared" si="4"/>
        <v>0</v>
      </c>
      <c r="AN266" s="27"/>
      <c r="AO266" s="27"/>
      <c r="AP266" s="27"/>
      <c r="AQ266" s="27"/>
      <c r="AR266" s="27"/>
      <c r="AS266" s="27"/>
    </row>
    <row r="267" spans="1:45" ht="1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69">
        <f t="shared" si="4"/>
        <v>0</v>
      </c>
      <c r="AN267" s="27"/>
      <c r="AO267" s="27"/>
      <c r="AP267" s="27"/>
      <c r="AQ267" s="27"/>
      <c r="AR267" s="27"/>
      <c r="AS267" s="27"/>
    </row>
    <row r="268" spans="1:45" ht="1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69">
        <f t="shared" si="4"/>
        <v>0</v>
      </c>
      <c r="AN268" s="27"/>
      <c r="AO268" s="27"/>
      <c r="AP268" s="27"/>
      <c r="AQ268" s="27"/>
      <c r="AR268" s="27"/>
      <c r="AS268" s="27"/>
    </row>
    <row r="269" spans="1:45" ht="1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69">
        <f t="shared" si="4"/>
        <v>0</v>
      </c>
      <c r="AN269" s="27"/>
      <c r="AO269" s="27"/>
      <c r="AP269" s="27"/>
      <c r="AQ269" s="27"/>
      <c r="AR269" s="27"/>
      <c r="AS269" s="27"/>
    </row>
    <row r="270" spans="1:45" ht="1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69">
        <f t="shared" si="4"/>
        <v>0</v>
      </c>
      <c r="AN270" s="27"/>
      <c r="AO270" s="27"/>
      <c r="AP270" s="27"/>
      <c r="AQ270" s="27"/>
      <c r="AR270" s="27"/>
      <c r="AS270" s="27"/>
    </row>
    <row r="271" spans="1:45" ht="1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69">
        <f t="shared" si="4"/>
        <v>0</v>
      </c>
      <c r="AN271" s="27"/>
      <c r="AO271" s="27"/>
      <c r="AP271" s="27"/>
      <c r="AQ271" s="27"/>
      <c r="AR271" s="27"/>
      <c r="AS271" s="27"/>
    </row>
    <row r="272" spans="1:45" ht="1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69">
        <f t="shared" si="4"/>
        <v>0</v>
      </c>
      <c r="AN272" s="27"/>
      <c r="AO272" s="27"/>
      <c r="AP272" s="27"/>
      <c r="AQ272" s="27"/>
      <c r="AR272" s="27"/>
      <c r="AS272" s="27"/>
    </row>
    <row r="273" spans="1:45" ht="1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69">
        <f t="shared" si="4"/>
        <v>0</v>
      </c>
      <c r="AN273" s="27"/>
      <c r="AO273" s="27"/>
      <c r="AP273" s="27"/>
      <c r="AQ273" s="27"/>
      <c r="AR273" s="27"/>
      <c r="AS273" s="27"/>
    </row>
    <row r="274" spans="1:45" ht="1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69">
        <f t="shared" si="4"/>
        <v>0</v>
      </c>
      <c r="AN274" s="27"/>
      <c r="AO274" s="27"/>
      <c r="AP274" s="27"/>
      <c r="AQ274" s="27"/>
      <c r="AR274" s="27"/>
      <c r="AS274" s="27"/>
    </row>
    <row r="275" spans="1:45" ht="1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69">
        <f t="shared" si="4"/>
        <v>0</v>
      </c>
      <c r="AN275" s="27"/>
      <c r="AO275" s="27"/>
      <c r="AP275" s="27"/>
      <c r="AQ275" s="27"/>
      <c r="AR275" s="27"/>
      <c r="AS275" s="27"/>
    </row>
    <row r="276" spans="1:45" ht="1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69">
        <f t="shared" si="4"/>
        <v>0</v>
      </c>
      <c r="AN276" s="27"/>
      <c r="AO276" s="27"/>
      <c r="AP276" s="27"/>
      <c r="AQ276" s="27"/>
      <c r="AR276" s="27"/>
      <c r="AS276" s="27"/>
    </row>
    <row r="277" spans="1:45" ht="1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69">
        <f t="shared" si="4"/>
        <v>0</v>
      </c>
      <c r="AN277" s="27"/>
      <c r="AO277" s="27"/>
      <c r="AP277" s="27"/>
      <c r="AQ277" s="27"/>
      <c r="AR277" s="27"/>
      <c r="AS277" s="27"/>
    </row>
    <row r="278" spans="1:45" ht="1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69">
        <f t="shared" si="4"/>
        <v>0</v>
      </c>
      <c r="AN278" s="27"/>
      <c r="AO278" s="27"/>
      <c r="AP278" s="27"/>
      <c r="AQ278" s="27"/>
      <c r="AR278" s="27"/>
      <c r="AS278" s="27"/>
    </row>
    <row r="279" spans="1:45" ht="1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69">
        <f t="shared" si="4"/>
        <v>0</v>
      </c>
      <c r="AN279" s="27"/>
      <c r="AO279" s="27"/>
      <c r="AP279" s="27"/>
      <c r="AQ279" s="27"/>
      <c r="AR279" s="27"/>
      <c r="AS279" s="27"/>
    </row>
    <row r="280" spans="1:45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69">
        <f t="shared" si="4"/>
        <v>0</v>
      </c>
      <c r="AN280" s="27"/>
      <c r="AO280" s="27"/>
      <c r="AP280" s="27"/>
      <c r="AQ280" s="27"/>
      <c r="AR280" s="27"/>
      <c r="AS280" s="27"/>
    </row>
    <row r="281" spans="1:45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69">
        <f t="shared" si="4"/>
        <v>0</v>
      </c>
      <c r="AN281" s="27"/>
      <c r="AO281" s="27"/>
      <c r="AP281" s="27"/>
      <c r="AQ281" s="27"/>
      <c r="AR281" s="27"/>
      <c r="AS281" s="27"/>
    </row>
    <row r="282" spans="1:45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69">
        <f t="shared" si="4"/>
        <v>0</v>
      </c>
      <c r="AN282" s="27"/>
      <c r="AO282" s="27"/>
      <c r="AP282" s="27"/>
      <c r="AQ282" s="27"/>
      <c r="AR282" s="27"/>
      <c r="AS282" s="27"/>
    </row>
    <row r="283" spans="1:45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69">
        <f t="shared" si="4"/>
        <v>0</v>
      </c>
      <c r="AN283" s="27"/>
      <c r="AO283" s="27"/>
      <c r="AP283" s="27"/>
      <c r="AQ283" s="27"/>
      <c r="AR283" s="27"/>
      <c r="AS283" s="27"/>
    </row>
    <row r="284" spans="1:45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69">
        <f t="shared" si="4"/>
        <v>0</v>
      </c>
      <c r="AN284" s="27"/>
      <c r="AO284" s="27"/>
      <c r="AP284" s="27"/>
      <c r="AQ284" s="27"/>
      <c r="AR284" s="27"/>
      <c r="AS284" s="27"/>
    </row>
    <row r="285" spans="1:45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69">
        <f t="shared" si="4"/>
        <v>0</v>
      </c>
      <c r="AN285" s="27"/>
      <c r="AO285" s="27"/>
      <c r="AP285" s="27"/>
      <c r="AQ285" s="27"/>
      <c r="AR285" s="27"/>
      <c r="AS285" s="27"/>
    </row>
    <row r="286" spans="1:45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69">
        <f t="shared" si="4"/>
        <v>0</v>
      </c>
      <c r="AN286" s="27"/>
      <c r="AO286" s="27"/>
      <c r="AP286" s="27"/>
      <c r="AQ286" s="27"/>
      <c r="AR286" s="27"/>
      <c r="AS286" s="27"/>
    </row>
    <row r="287" spans="1:45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69">
        <f t="shared" si="4"/>
        <v>0</v>
      </c>
      <c r="AN287" s="27"/>
      <c r="AO287" s="27"/>
      <c r="AP287" s="27"/>
      <c r="AQ287" s="27"/>
      <c r="AR287" s="27"/>
      <c r="AS287" s="27"/>
    </row>
    <row r="288" spans="1:45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69">
        <f t="shared" si="4"/>
        <v>0</v>
      </c>
      <c r="AN288" s="27"/>
      <c r="AO288" s="27"/>
      <c r="AP288" s="27"/>
      <c r="AQ288" s="27"/>
      <c r="AR288" s="27"/>
      <c r="AS288" s="27"/>
    </row>
    <row r="289" spans="1:45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69">
        <f t="shared" si="4"/>
        <v>0</v>
      </c>
      <c r="AN289" s="27"/>
      <c r="AO289" s="27"/>
      <c r="AP289" s="27"/>
      <c r="AQ289" s="27"/>
      <c r="AR289" s="27"/>
      <c r="AS289" s="27"/>
    </row>
    <row r="290" spans="1:45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69">
        <f t="shared" si="4"/>
        <v>0</v>
      </c>
      <c r="AN290" s="27"/>
      <c r="AO290" s="27"/>
      <c r="AP290" s="27"/>
      <c r="AQ290" s="27"/>
      <c r="AR290" s="27"/>
      <c r="AS290" s="27"/>
    </row>
    <row r="291" spans="1:45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69">
        <f t="shared" si="4"/>
        <v>0</v>
      </c>
      <c r="AN291" s="27"/>
      <c r="AO291" s="27"/>
      <c r="AP291" s="27"/>
      <c r="AQ291" s="27"/>
      <c r="AR291" s="27"/>
      <c r="AS291" s="27"/>
    </row>
    <row r="292" spans="1:45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69">
        <f t="shared" si="4"/>
        <v>0</v>
      </c>
      <c r="AN292" s="27"/>
      <c r="AO292" s="27"/>
      <c r="AP292" s="27"/>
      <c r="AQ292" s="27"/>
      <c r="AR292" s="27"/>
      <c r="AS292" s="27"/>
    </row>
    <row r="293" spans="1:45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69">
        <f t="shared" si="4"/>
        <v>0</v>
      </c>
      <c r="AN293" s="27"/>
      <c r="AO293" s="27"/>
      <c r="AP293" s="27"/>
      <c r="AQ293" s="27"/>
      <c r="AR293" s="27"/>
      <c r="AS293" s="27"/>
    </row>
    <row r="294" spans="1:45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69">
        <f t="shared" si="4"/>
        <v>0</v>
      </c>
      <c r="AN294" s="27"/>
      <c r="AO294" s="27"/>
      <c r="AP294" s="27"/>
      <c r="AQ294" s="27"/>
      <c r="AR294" s="27"/>
      <c r="AS294" s="27"/>
    </row>
    <row r="295" spans="1:45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69">
        <f t="shared" si="4"/>
        <v>0</v>
      </c>
      <c r="AN295" s="27"/>
      <c r="AO295" s="27"/>
      <c r="AP295" s="27"/>
      <c r="AQ295" s="27"/>
      <c r="AR295" s="27"/>
      <c r="AS295" s="27"/>
    </row>
    <row r="296" spans="1:45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69">
        <f t="shared" si="4"/>
        <v>0</v>
      </c>
      <c r="AN296" s="27"/>
      <c r="AO296" s="27"/>
      <c r="AP296" s="27"/>
      <c r="AQ296" s="27"/>
      <c r="AR296" s="27"/>
      <c r="AS296" s="27"/>
    </row>
    <row r="297" spans="1:45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69">
        <f t="shared" si="4"/>
        <v>0</v>
      </c>
      <c r="AN297" s="27"/>
      <c r="AO297" s="27"/>
      <c r="AP297" s="27"/>
      <c r="AQ297" s="27"/>
      <c r="AR297" s="27"/>
      <c r="AS297" s="27"/>
    </row>
    <row r="298" spans="1:45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69">
        <f t="shared" si="4"/>
        <v>0</v>
      </c>
      <c r="AN298" s="27"/>
      <c r="AO298" s="27"/>
      <c r="AP298" s="27"/>
      <c r="AQ298" s="27"/>
      <c r="AR298" s="27"/>
      <c r="AS298" s="27"/>
    </row>
    <row r="299" spans="1:45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69">
        <f t="shared" si="4"/>
        <v>0</v>
      </c>
      <c r="AN299" s="27"/>
      <c r="AO299" s="27"/>
      <c r="AP299" s="27"/>
      <c r="AQ299" s="27"/>
      <c r="AR299" s="27"/>
      <c r="AS299" s="27"/>
    </row>
    <row r="300" spans="1:45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69">
        <f t="shared" si="4"/>
        <v>0</v>
      </c>
      <c r="AN300" s="27"/>
      <c r="AO300" s="27"/>
      <c r="AP300" s="27"/>
      <c r="AQ300" s="27"/>
      <c r="AR300" s="27"/>
      <c r="AS300" s="27"/>
    </row>
    <row r="301" spans="1:45" ht="1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69">
        <f t="shared" si="4"/>
        <v>0</v>
      </c>
      <c r="AN301" s="27"/>
      <c r="AO301" s="27"/>
      <c r="AP301" s="27"/>
      <c r="AQ301" s="27"/>
      <c r="AR301" s="27"/>
      <c r="AS301" s="27"/>
    </row>
    <row r="302" spans="1:45" ht="1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69">
        <f t="shared" si="4"/>
        <v>0</v>
      </c>
      <c r="AN302" s="27"/>
      <c r="AO302" s="27"/>
      <c r="AP302" s="27"/>
      <c r="AQ302" s="27"/>
      <c r="AR302" s="27"/>
      <c r="AS302" s="27"/>
    </row>
    <row r="303" spans="1:45" ht="1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69">
        <f t="shared" si="4"/>
        <v>0</v>
      </c>
      <c r="AN303" s="27"/>
      <c r="AO303" s="27"/>
      <c r="AP303" s="27"/>
      <c r="AQ303" s="27"/>
      <c r="AR303" s="27"/>
      <c r="AS303" s="27"/>
    </row>
    <row r="304" spans="1:45" ht="1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69">
        <f t="shared" si="4"/>
        <v>0</v>
      </c>
      <c r="AN304" s="27"/>
      <c r="AO304" s="27"/>
      <c r="AP304" s="27"/>
      <c r="AQ304" s="27"/>
      <c r="AR304" s="27"/>
      <c r="AS304" s="27"/>
    </row>
    <row r="305" spans="1:45" ht="1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69">
        <f t="shared" si="4"/>
        <v>0</v>
      </c>
      <c r="AN305" s="27"/>
      <c r="AO305" s="27"/>
      <c r="AP305" s="27"/>
      <c r="AQ305" s="27"/>
      <c r="AR305" s="27"/>
      <c r="AS305" s="27"/>
    </row>
    <row r="306" spans="1:45" ht="1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69">
        <f t="shared" si="4"/>
        <v>0</v>
      </c>
      <c r="AN306" s="27"/>
      <c r="AO306" s="27"/>
      <c r="AP306" s="27"/>
      <c r="AQ306" s="27"/>
      <c r="AR306" s="27"/>
      <c r="AS306" s="27"/>
    </row>
    <row r="307" spans="1:45" ht="1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69">
        <f t="shared" si="4"/>
        <v>0</v>
      </c>
      <c r="AN307" s="27"/>
      <c r="AO307" s="27"/>
      <c r="AP307" s="27"/>
      <c r="AQ307" s="27"/>
      <c r="AR307" s="27"/>
      <c r="AS307" s="27"/>
    </row>
    <row r="308" spans="1:45" ht="1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69">
        <f t="shared" si="4"/>
        <v>0</v>
      </c>
      <c r="AN308" s="27"/>
      <c r="AO308" s="27"/>
      <c r="AP308" s="27"/>
      <c r="AQ308" s="27"/>
      <c r="AR308" s="27"/>
      <c r="AS308" s="27"/>
    </row>
    <row r="309" spans="1:45" ht="1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69">
        <f t="shared" si="4"/>
        <v>0</v>
      </c>
      <c r="AN309" s="27"/>
      <c r="AO309" s="27"/>
      <c r="AP309" s="27"/>
      <c r="AQ309" s="27"/>
      <c r="AR309" s="27"/>
      <c r="AS309" s="27"/>
    </row>
    <row r="310" spans="1:45" ht="1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69">
        <f t="shared" si="4"/>
        <v>0</v>
      </c>
      <c r="AN310" s="27"/>
      <c r="AO310" s="27"/>
      <c r="AP310" s="27"/>
      <c r="AQ310" s="27"/>
      <c r="AR310" s="27"/>
      <c r="AS310" s="27"/>
    </row>
    <row r="311" spans="1:45" ht="1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69">
        <f t="shared" si="4"/>
        <v>0</v>
      </c>
      <c r="AN311" s="27"/>
      <c r="AO311" s="27"/>
      <c r="AP311" s="27"/>
      <c r="AQ311" s="27"/>
      <c r="AR311" s="27"/>
      <c r="AS311" s="27"/>
    </row>
    <row r="312" spans="1:45" ht="1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69">
        <f t="shared" si="4"/>
        <v>0</v>
      </c>
      <c r="AN312" s="27"/>
      <c r="AO312" s="27"/>
      <c r="AP312" s="27"/>
      <c r="AQ312" s="27"/>
      <c r="AR312" s="27"/>
      <c r="AS312" s="27"/>
    </row>
    <row r="313" spans="1:45" ht="1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69">
        <f t="shared" si="4"/>
        <v>0</v>
      </c>
      <c r="AN313" s="27"/>
      <c r="AO313" s="27"/>
      <c r="AP313" s="27"/>
      <c r="AQ313" s="27"/>
      <c r="AR313" s="27"/>
      <c r="AS313" s="27"/>
    </row>
    <row r="314" spans="1:45" ht="1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69">
        <f t="shared" si="4"/>
        <v>0</v>
      </c>
      <c r="AN314" s="27"/>
      <c r="AO314" s="27"/>
      <c r="AP314" s="27"/>
      <c r="AQ314" s="27"/>
      <c r="AR314" s="27"/>
      <c r="AS314" s="27"/>
    </row>
    <row r="315" spans="1:45" ht="1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69">
        <f t="shared" si="4"/>
        <v>0</v>
      </c>
      <c r="AN315" s="27"/>
      <c r="AO315" s="27"/>
      <c r="AP315" s="27"/>
      <c r="AQ315" s="27"/>
      <c r="AR315" s="27"/>
      <c r="AS315" s="27"/>
    </row>
    <row r="316" spans="1:45" ht="1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69">
        <f t="shared" si="4"/>
        <v>0</v>
      </c>
      <c r="AN316" s="27"/>
      <c r="AO316" s="27"/>
      <c r="AP316" s="27"/>
      <c r="AQ316" s="27"/>
      <c r="AR316" s="27"/>
      <c r="AS316" s="27"/>
    </row>
    <row r="317" spans="1:45" ht="1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69">
        <f t="shared" si="4"/>
        <v>0</v>
      </c>
      <c r="AN317" s="27"/>
      <c r="AO317" s="27"/>
      <c r="AP317" s="27"/>
      <c r="AQ317" s="27"/>
      <c r="AR317" s="27"/>
      <c r="AS317" s="27"/>
    </row>
    <row r="318" spans="1:45" ht="1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69">
        <f t="shared" si="4"/>
        <v>0</v>
      </c>
      <c r="AN318" s="27"/>
      <c r="AO318" s="27"/>
      <c r="AP318" s="27"/>
      <c r="AQ318" s="27"/>
      <c r="AR318" s="27"/>
      <c r="AS318" s="27"/>
    </row>
    <row r="319" spans="1:45" ht="1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69">
        <f t="shared" si="4"/>
        <v>0</v>
      </c>
      <c r="AN319" s="27"/>
      <c r="AO319" s="27"/>
      <c r="AP319" s="27"/>
      <c r="AQ319" s="27"/>
      <c r="AR319" s="27"/>
      <c r="AS319" s="27"/>
    </row>
    <row r="320" spans="1:45" ht="1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69">
        <f t="shared" si="4"/>
        <v>0</v>
      </c>
      <c r="AN320" s="27"/>
      <c r="AO320" s="27"/>
      <c r="AP320" s="27"/>
      <c r="AQ320" s="27"/>
      <c r="AR320" s="27"/>
      <c r="AS320" s="27"/>
    </row>
    <row r="321" spans="1:45" ht="1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69">
        <f t="shared" si="4"/>
        <v>0</v>
      </c>
      <c r="AN321" s="27"/>
      <c r="AO321" s="27"/>
      <c r="AP321" s="27"/>
      <c r="AQ321" s="27"/>
      <c r="AR321" s="27"/>
      <c r="AS321" s="27"/>
    </row>
    <row r="322" spans="1:45" ht="1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69">
        <f aca="true" t="shared" si="5" ref="AM322:AM385">_xlfn.IFERROR(AL322*1,0)</f>
        <v>0</v>
      </c>
      <c r="AN322" s="27"/>
      <c r="AO322" s="27"/>
      <c r="AP322" s="27"/>
      <c r="AQ322" s="27"/>
      <c r="AR322" s="27"/>
      <c r="AS322" s="27"/>
    </row>
    <row r="323" spans="1:45" ht="1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69">
        <f t="shared" si="5"/>
        <v>0</v>
      </c>
      <c r="AN323" s="27"/>
      <c r="AO323" s="27"/>
      <c r="AP323" s="27"/>
      <c r="AQ323" s="27"/>
      <c r="AR323" s="27"/>
      <c r="AS323" s="27"/>
    </row>
    <row r="324" spans="1:45" ht="1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69">
        <f t="shared" si="5"/>
        <v>0</v>
      </c>
      <c r="AN324" s="27"/>
      <c r="AO324" s="27"/>
      <c r="AP324" s="27"/>
      <c r="AQ324" s="27"/>
      <c r="AR324" s="27"/>
      <c r="AS324" s="27"/>
    </row>
    <row r="325" spans="1:45" ht="1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69">
        <f t="shared" si="5"/>
        <v>0</v>
      </c>
      <c r="AN325" s="27"/>
      <c r="AO325" s="27"/>
      <c r="AP325" s="27"/>
      <c r="AQ325" s="27"/>
      <c r="AR325" s="27"/>
      <c r="AS325" s="27"/>
    </row>
    <row r="326" spans="1:45" ht="1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69">
        <f t="shared" si="5"/>
        <v>0</v>
      </c>
      <c r="AN326" s="27"/>
      <c r="AO326" s="27"/>
      <c r="AP326" s="27"/>
      <c r="AQ326" s="27"/>
      <c r="AR326" s="27"/>
      <c r="AS326" s="27"/>
    </row>
    <row r="327" spans="1:45" ht="1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69">
        <f t="shared" si="5"/>
        <v>0</v>
      </c>
      <c r="AN327" s="27"/>
      <c r="AO327" s="27"/>
      <c r="AP327" s="27"/>
      <c r="AQ327" s="27"/>
      <c r="AR327" s="27"/>
      <c r="AS327" s="27"/>
    </row>
    <row r="328" spans="1:45" ht="1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69">
        <f t="shared" si="5"/>
        <v>0</v>
      </c>
      <c r="AN328" s="27"/>
      <c r="AO328" s="27"/>
      <c r="AP328" s="27"/>
      <c r="AQ328" s="27"/>
      <c r="AR328" s="27"/>
      <c r="AS328" s="27"/>
    </row>
    <row r="329" spans="1:45" ht="1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69">
        <f t="shared" si="5"/>
        <v>0</v>
      </c>
      <c r="AN329" s="27"/>
      <c r="AO329" s="27"/>
      <c r="AP329" s="27"/>
      <c r="AQ329" s="27"/>
      <c r="AR329" s="27"/>
      <c r="AS329" s="27"/>
    </row>
    <row r="330" spans="1:45" ht="1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69">
        <f t="shared" si="5"/>
        <v>0</v>
      </c>
      <c r="AN330" s="27"/>
      <c r="AO330" s="27"/>
      <c r="AP330" s="27"/>
      <c r="AQ330" s="27"/>
      <c r="AR330" s="27"/>
      <c r="AS330" s="27"/>
    </row>
    <row r="331" spans="1:45" ht="1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69">
        <f t="shared" si="5"/>
        <v>0</v>
      </c>
      <c r="AN331" s="27"/>
      <c r="AO331" s="27"/>
      <c r="AP331" s="27"/>
      <c r="AQ331" s="27"/>
      <c r="AR331" s="27"/>
      <c r="AS331" s="27"/>
    </row>
    <row r="332" spans="1:45" ht="1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69">
        <f t="shared" si="5"/>
        <v>0</v>
      </c>
      <c r="AN332" s="27"/>
      <c r="AO332" s="27"/>
      <c r="AP332" s="27"/>
      <c r="AQ332" s="27"/>
      <c r="AR332" s="27"/>
      <c r="AS332" s="27"/>
    </row>
    <row r="333" spans="1:45" ht="1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69">
        <f t="shared" si="5"/>
        <v>0</v>
      </c>
      <c r="AN333" s="27"/>
      <c r="AO333" s="27"/>
      <c r="AP333" s="27"/>
      <c r="AQ333" s="27"/>
      <c r="AR333" s="27"/>
      <c r="AS333" s="27"/>
    </row>
    <row r="334" spans="1:45" ht="1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69">
        <f t="shared" si="5"/>
        <v>0</v>
      </c>
      <c r="AN334" s="27"/>
      <c r="AO334" s="27"/>
      <c r="AP334" s="27"/>
      <c r="AQ334" s="27"/>
      <c r="AR334" s="27"/>
      <c r="AS334" s="27"/>
    </row>
    <row r="335" spans="1:45" ht="1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69">
        <f t="shared" si="5"/>
        <v>0</v>
      </c>
      <c r="AN335" s="27"/>
      <c r="AO335" s="27"/>
      <c r="AP335" s="27"/>
      <c r="AQ335" s="27"/>
      <c r="AR335" s="27"/>
      <c r="AS335" s="27"/>
    </row>
    <row r="336" spans="1:45" ht="1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69">
        <f t="shared" si="5"/>
        <v>0</v>
      </c>
      <c r="AN336" s="27"/>
      <c r="AO336" s="27"/>
      <c r="AP336" s="27"/>
      <c r="AQ336" s="27"/>
      <c r="AR336" s="27"/>
      <c r="AS336" s="27"/>
    </row>
    <row r="337" spans="1:45" ht="1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69">
        <f t="shared" si="5"/>
        <v>0</v>
      </c>
      <c r="AN337" s="27"/>
      <c r="AO337" s="27"/>
      <c r="AP337" s="27"/>
      <c r="AQ337" s="27"/>
      <c r="AR337" s="27"/>
      <c r="AS337" s="27"/>
    </row>
    <row r="338" spans="1:45" ht="1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69">
        <f t="shared" si="5"/>
        <v>0</v>
      </c>
      <c r="AN338" s="27"/>
      <c r="AO338" s="27"/>
      <c r="AP338" s="27"/>
      <c r="AQ338" s="27"/>
      <c r="AR338" s="27"/>
      <c r="AS338" s="27"/>
    </row>
    <row r="339" spans="1:45" ht="1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69">
        <f t="shared" si="5"/>
        <v>0</v>
      </c>
      <c r="AN339" s="27"/>
      <c r="AO339" s="27"/>
      <c r="AP339" s="27"/>
      <c r="AQ339" s="27"/>
      <c r="AR339" s="27"/>
      <c r="AS339" s="27"/>
    </row>
    <row r="340" spans="1:45" ht="1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69">
        <f t="shared" si="5"/>
        <v>0</v>
      </c>
      <c r="AN340" s="27"/>
      <c r="AO340" s="27"/>
      <c r="AP340" s="27"/>
      <c r="AQ340" s="27"/>
      <c r="AR340" s="27"/>
      <c r="AS340" s="27"/>
    </row>
    <row r="341" spans="1:45" ht="1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69">
        <f t="shared" si="5"/>
        <v>0</v>
      </c>
      <c r="AN341" s="27"/>
      <c r="AO341" s="27"/>
      <c r="AP341" s="27"/>
      <c r="AQ341" s="27"/>
      <c r="AR341" s="27"/>
      <c r="AS341" s="27"/>
    </row>
    <row r="342" spans="1:45" ht="1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69">
        <f t="shared" si="5"/>
        <v>0</v>
      </c>
      <c r="AN342" s="27"/>
      <c r="AO342" s="27"/>
      <c r="AP342" s="27"/>
      <c r="AQ342" s="27"/>
      <c r="AR342" s="27"/>
      <c r="AS342" s="27"/>
    </row>
    <row r="343" spans="1:45" ht="1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69">
        <f t="shared" si="5"/>
        <v>0</v>
      </c>
      <c r="AN343" s="27"/>
      <c r="AO343" s="27"/>
      <c r="AP343" s="27"/>
      <c r="AQ343" s="27"/>
      <c r="AR343" s="27"/>
      <c r="AS343" s="27"/>
    </row>
    <row r="344" spans="1:45" ht="1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69">
        <f t="shared" si="5"/>
        <v>0</v>
      </c>
      <c r="AN344" s="27"/>
      <c r="AO344" s="27"/>
      <c r="AP344" s="27"/>
      <c r="AQ344" s="27"/>
      <c r="AR344" s="27"/>
      <c r="AS344" s="27"/>
    </row>
    <row r="345" spans="1:45" ht="1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69">
        <f t="shared" si="5"/>
        <v>0</v>
      </c>
      <c r="AN345" s="27"/>
      <c r="AO345" s="27"/>
      <c r="AP345" s="27"/>
      <c r="AQ345" s="27"/>
      <c r="AR345" s="27"/>
      <c r="AS345" s="27"/>
    </row>
    <row r="346" spans="1:45" ht="1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69">
        <f t="shared" si="5"/>
        <v>0</v>
      </c>
      <c r="AN346" s="27"/>
      <c r="AO346" s="27"/>
      <c r="AP346" s="27"/>
      <c r="AQ346" s="27"/>
      <c r="AR346" s="27"/>
      <c r="AS346" s="27"/>
    </row>
    <row r="347" spans="1:45" ht="1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69">
        <f t="shared" si="5"/>
        <v>0</v>
      </c>
      <c r="AN347" s="27"/>
      <c r="AO347" s="27"/>
      <c r="AP347" s="27"/>
      <c r="AQ347" s="27"/>
      <c r="AR347" s="27"/>
      <c r="AS347" s="27"/>
    </row>
    <row r="348" spans="1:45" ht="1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69">
        <f t="shared" si="5"/>
        <v>0</v>
      </c>
      <c r="AN348" s="27"/>
      <c r="AO348" s="27"/>
      <c r="AP348" s="27"/>
      <c r="AQ348" s="27"/>
      <c r="AR348" s="27"/>
      <c r="AS348" s="27"/>
    </row>
    <row r="349" spans="1:45" ht="1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69">
        <f t="shared" si="5"/>
        <v>0</v>
      </c>
      <c r="AN349" s="27"/>
      <c r="AO349" s="27"/>
      <c r="AP349" s="27"/>
      <c r="AQ349" s="27"/>
      <c r="AR349" s="27"/>
      <c r="AS349" s="27"/>
    </row>
    <row r="350" spans="1:45" ht="1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69">
        <f t="shared" si="5"/>
        <v>0</v>
      </c>
      <c r="AN350" s="27"/>
      <c r="AO350" s="27"/>
      <c r="AP350" s="27"/>
      <c r="AQ350" s="27"/>
      <c r="AR350" s="27"/>
      <c r="AS350" s="27"/>
    </row>
    <row r="351" spans="1:45" ht="1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69">
        <f t="shared" si="5"/>
        <v>0</v>
      </c>
      <c r="AN351" s="27"/>
      <c r="AO351" s="27"/>
      <c r="AP351" s="27"/>
      <c r="AQ351" s="27"/>
      <c r="AR351" s="27"/>
      <c r="AS351" s="27"/>
    </row>
    <row r="352" spans="1:45" ht="1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69">
        <f t="shared" si="5"/>
        <v>0</v>
      </c>
      <c r="AN352" s="27"/>
      <c r="AO352" s="27"/>
      <c r="AP352" s="27"/>
      <c r="AQ352" s="27"/>
      <c r="AR352" s="27"/>
      <c r="AS352" s="27"/>
    </row>
    <row r="353" spans="1:45" ht="1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69">
        <f t="shared" si="5"/>
        <v>0</v>
      </c>
      <c r="AN353" s="27"/>
      <c r="AO353" s="27"/>
      <c r="AP353" s="27"/>
      <c r="AQ353" s="27"/>
      <c r="AR353" s="27"/>
      <c r="AS353" s="27"/>
    </row>
    <row r="354" spans="1:45" ht="1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69">
        <f t="shared" si="5"/>
        <v>0</v>
      </c>
      <c r="AN354" s="27"/>
      <c r="AO354" s="27"/>
      <c r="AP354" s="27"/>
      <c r="AQ354" s="27"/>
      <c r="AR354" s="27"/>
      <c r="AS354" s="27"/>
    </row>
    <row r="355" spans="1:45" ht="1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69">
        <f t="shared" si="5"/>
        <v>0</v>
      </c>
      <c r="AN355" s="27"/>
      <c r="AO355" s="27"/>
      <c r="AP355" s="27"/>
      <c r="AQ355" s="27"/>
      <c r="AR355" s="27"/>
      <c r="AS355" s="27"/>
    </row>
    <row r="356" spans="1:45" ht="1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69">
        <f t="shared" si="5"/>
        <v>0</v>
      </c>
      <c r="AN356" s="27"/>
      <c r="AO356" s="27"/>
      <c r="AP356" s="27"/>
      <c r="AQ356" s="27"/>
      <c r="AR356" s="27"/>
      <c r="AS356" s="27"/>
    </row>
    <row r="357" spans="1:45" ht="1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69">
        <f t="shared" si="5"/>
        <v>0</v>
      </c>
      <c r="AN357" s="27"/>
      <c r="AO357" s="27"/>
      <c r="AP357" s="27"/>
      <c r="AQ357" s="27"/>
      <c r="AR357" s="27"/>
      <c r="AS357" s="27"/>
    </row>
    <row r="358" spans="1:45" ht="1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69">
        <f t="shared" si="5"/>
        <v>0</v>
      </c>
      <c r="AN358" s="27"/>
      <c r="AO358" s="27"/>
      <c r="AP358" s="27"/>
      <c r="AQ358" s="27"/>
      <c r="AR358" s="27"/>
      <c r="AS358" s="27"/>
    </row>
    <row r="359" spans="1:45" ht="1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69">
        <f t="shared" si="5"/>
        <v>0</v>
      </c>
      <c r="AN359" s="27"/>
      <c r="AO359" s="27"/>
      <c r="AP359" s="27"/>
      <c r="AQ359" s="27"/>
      <c r="AR359" s="27"/>
      <c r="AS359" s="27"/>
    </row>
    <row r="360" spans="1:45" ht="1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69">
        <f t="shared" si="5"/>
        <v>0</v>
      </c>
      <c r="AN360" s="27"/>
      <c r="AO360" s="27"/>
      <c r="AP360" s="27"/>
      <c r="AQ360" s="27"/>
      <c r="AR360" s="27"/>
      <c r="AS360" s="27"/>
    </row>
    <row r="361" spans="1:45" ht="1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69">
        <f t="shared" si="5"/>
        <v>0</v>
      </c>
      <c r="AN361" s="27"/>
      <c r="AO361" s="27"/>
      <c r="AP361" s="27"/>
      <c r="AQ361" s="27"/>
      <c r="AR361" s="27"/>
      <c r="AS361" s="27"/>
    </row>
    <row r="362" spans="1:45" ht="1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69">
        <f t="shared" si="5"/>
        <v>0</v>
      </c>
      <c r="AN362" s="27"/>
      <c r="AO362" s="27"/>
      <c r="AP362" s="27"/>
      <c r="AQ362" s="27"/>
      <c r="AR362" s="27"/>
      <c r="AS362" s="27"/>
    </row>
    <row r="363" spans="1:45" ht="1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69">
        <f t="shared" si="5"/>
        <v>0</v>
      </c>
      <c r="AN363" s="27"/>
      <c r="AO363" s="27"/>
      <c r="AP363" s="27"/>
      <c r="AQ363" s="27"/>
      <c r="AR363" s="27"/>
      <c r="AS363" s="27"/>
    </row>
    <row r="364" spans="1:45" ht="1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69">
        <f t="shared" si="5"/>
        <v>0</v>
      </c>
      <c r="AN364" s="27"/>
      <c r="AO364" s="27"/>
      <c r="AP364" s="27"/>
      <c r="AQ364" s="27"/>
      <c r="AR364" s="27"/>
      <c r="AS364" s="27"/>
    </row>
    <row r="365" spans="1:45" ht="1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69">
        <f t="shared" si="5"/>
        <v>0</v>
      </c>
      <c r="AN365" s="27"/>
      <c r="AO365" s="27"/>
      <c r="AP365" s="27"/>
      <c r="AQ365" s="27"/>
      <c r="AR365" s="27"/>
      <c r="AS365" s="27"/>
    </row>
    <row r="366" spans="1:45" ht="1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69">
        <f t="shared" si="5"/>
        <v>0</v>
      </c>
      <c r="AN366" s="27"/>
      <c r="AO366" s="27"/>
      <c r="AP366" s="27"/>
      <c r="AQ366" s="27"/>
      <c r="AR366" s="27"/>
      <c r="AS366" s="27"/>
    </row>
    <row r="367" spans="1:45" ht="1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69">
        <f t="shared" si="5"/>
        <v>0</v>
      </c>
      <c r="AN367" s="27"/>
      <c r="AO367" s="27"/>
      <c r="AP367" s="27"/>
      <c r="AQ367" s="27"/>
      <c r="AR367" s="27"/>
      <c r="AS367" s="27"/>
    </row>
    <row r="368" spans="1:45" ht="1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69">
        <f t="shared" si="5"/>
        <v>0</v>
      </c>
      <c r="AN368" s="27"/>
      <c r="AO368" s="27"/>
      <c r="AP368" s="27"/>
      <c r="AQ368" s="27"/>
      <c r="AR368" s="27"/>
      <c r="AS368" s="27"/>
    </row>
    <row r="369" spans="1:45" ht="1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69">
        <f t="shared" si="5"/>
        <v>0</v>
      </c>
      <c r="AN369" s="27"/>
      <c r="AO369" s="27"/>
      <c r="AP369" s="27"/>
      <c r="AQ369" s="27"/>
      <c r="AR369" s="27"/>
      <c r="AS369" s="27"/>
    </row>
    <row r="370" spans="1:45" ht="1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69">
        <f t="shared" si="5"/>
        <v>0</v>
      </c>
      <c r="AN370" s="27"/>
      <c r="AO370" s="27"/>
      <c r="AP370" s="27"/>
      <c r="AQ370" s="27"/>
      <c r="AR370" s="27"/>
      <c r="AS370" s="27"/>
    </row>
    <row r="371" spans="1:45" ht="1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69">
        <f t="shared" si="5"/>
        <v>0</v>
      </c>
      <c r="AN371" s="27"/>
      <c r="AO371" s="27"/>
      <c r="AP371" s="27"/>
      <c r="AQ371" s="27"/>
      <c r="AR371" s="27"/>
      <c r="AS371" s="27"/>
    </row>
    <row r="372" spans="1:45" ht="1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69">
        <f t="shared" si="5"/>
        <v>0</v>
      </c>
      <c r="AN372" s="27"/>
      <c r="AO372" s="27"/>
      <c r="AP372" s="27"/>
      <c r="AQ372" s="27"/>
      <c r="AR372" s="27"/>
      <c r="AS372" s="27"/>
    </row>
    <row r="373" spans="1:45" ht="1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69">
        <f t="shared" si="5"/>
        <v>0</v>
      </c>
      <c r="AN373" s="27"/>
      <c r="AO373" s="27"/>
      <c r="AP373" s="27"/>
      <c r="AQ373" s="27"/>
      <c r="AR373" s="27"/>
      <c r="AS373" s="27"/>
    </row>
    <row r="374" spans="1:45" ht="1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69">
        <f t="shared" si="5"/>
        <v>0</v>
      </c>
      <c r="AN374" s="27"/>
      <c r="AO374" s="27"/>
      <c r="AP374" s="27"/>
      <c r="AQ374" s="27"/>
      <c r="AR374" s="27"/>
      <c r="AS374" s="27"/>
    </row>
    <row r="375" spans="1:45" ht="1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69">
        <f t="shared" si="5"/>
        <v>0</v>
      </c>
      <c r="AN375" s="27"/>
      <c r="AO375" s="27"/>
      <c r="AP375" s="27"/>
      <c r="AQ375" s="27"/>
      <c r="AR375" s="27"/>
      <c r="AS375" s="27"/>
    </row>
    <row r="376" spans="1:45" ht="1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69">
        <f t="shared" si="5"/>
        <v>0</v>
      </c>
      <c r="AN376" s="27"/>
      <c r="AO376" s="27"/>
      <c r="AP376" s="27"/>
      <c r="AQ376" s="27"/>
      <c r="AR376" s="27"/>
      <c r="AS376" s="27"/>
    </row>
    <row r="377" spans="1:45" ht="1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69">
        <f t="shared" si="5"/>
        <v>0</v>
      </c>
      <c r="AN377" s="27"/>
      <c r="AO377" s="27"/>
      <c r="AP377" s="27"/>
      <c r="AQ377" s="27"/>
      <c r="AR377" s="27"/>
      <c r="AS377" s="27"/>
    </row>
    <row r="378" spans="1:45" ht="1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69">
        <f t="shared" si="5"/>
        <v>0</v>
      </c>
      <c r="AN378" s="27"/>
      <c r="AO378" s="27"/>
      <c r="AP378" s="27"/>
      <c r="AQ378" s="27"/>
      <c r="AR378" s="27"/>
      <c r="AS378" s="27"/>
    </row>
    <row r="379" spans="1:45" ht="1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69">
        <f t="shared" si="5"/>
        <v>0</v>
      </c>
      <c r="AN379" s="27"/>
      <c r="AO379" s="27"/>
      <c r="AP379" s="27"/>
      <c r="AQ379" s="27"/>
      <c r="AR379" s="27"/>
      <c r="AS379" s="27"/>
    </row>
    <row r="380" spans="1:45" ht="1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69">
        <f t="shared" si="5"/>
        <v>0</v>
      </c>
      <c r="AN380" s="27"/>
      <c r="AO380" s="27"/>
      <c r="AP380" s="27"/>
      <c r="AQ380" s="27"/>
      <c r="AR380" s="27"/>
      <c r="AS380" s="27"/>
    </row>
    <row r="381" spans="1:45" ht="1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69">
        <f t="shared" si="5"/>
        <v>0</v>
      </c>
      <c r="AN381" s="27"/>
      <c r="AO381" s="27"/>
      <c r="AP381" s="27"/>
      <c r="AQ381" s="27"/>
      <c r="AR381" s="27"/>
      <c r="AS381" s="27"/>
    </row>
    <row r="382" spans="1:45" ht="1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69">
        <f t="shared" si="5"/>
        <v>0</v>
      </c>
      <c r="AN382" s="27"/>
      <c r="AO382" s="27"/>
      <c r="AP382" s="27"/>
      <c r="AQ382" s="27"/>
      <c r="AR382" s="27"/>
      <c r="AS382" s="27"/>
    </row>
    <row r="383" spans="1:45" ht="1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69">
        <f t="shared" si="5"/>
        <v>0</v>
      </c>
      <c r="AN383" s="27"/>
      <c r="AO383" s="27"/>
      <c r="AP383" s="27"/>
      <c r="AQ383" s="27"/>
      <c r="AR383" s="27"/>
      <c r="AS383" s="27"/>
    </row>
    <row r="384" spans="1:45" ht="1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69">
        <f t="shared" si="5"/>
        <v>0</v>
      </c>
      <c r="AN384" s="27"/>
      <c r="AO384" s="27"/>
      <c r="AP384" s="27"/>
      <c r="AQ384" s="27"/>
      <c r="AR384" s="27"/>
      <c r="AS384" s="27"/>
    </row>
    <row r="385" spans="1:45" ht="1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69">
        <f t="shared" si="5"/>
        <v>0</v>
      </c>
      <c r="AN385" s="27"/>
      <c r="AO385" s="27"/>
      <c r="AP385" s="27"/>
      <c r="AQ385" s="27"/>
      <c r="AR385" s="27"/>
      <c r="AS385" s="27"/>
    </row>
    <row r="386" spans="1:45" ht="1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69">
        <f aca="true" t="shared" si="6" ref="AM386:AM400">_xlfn.IFERROR(AL386*1,0)</f>
        <v>0</v>
      </c>
      <c r="AN386" s="27"/>
      <c r="AO386" s="27"/>
      <c r="AP386" s="27"/>
      <c r="AQ386" s="27"/>
      <c r="AR386" s="27"/>
      <c r="AS386" s="27"/>
    </row>
    <row r="387" spans="1:45" ht="1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69">
        <f t="shared" si="6"/>
        <v>0</v>
      </c>
      <c r="AN387" s="27"/>
      <c r="AO387" s="27"/>
      <c r="AP387" s="27"/>
      <c r="AQ387" s="27"/>
      <c r="AR387" s="27"/>
      <c r="AS387" s="27"/>
    </row>
    <row r="388" spans="1:45" ht="1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69">
        <f t="shared" si="6"/>
        <v>0</v>
      </c>
      <c r="AN388" s="27"/>
      <c r="AO388" s="27"/>
      <c r="AP388" s="27"/>
      <c r="AQ388" s="27"/>
      <c r="AR388" s="27"/>
      <c r="AS388" s="27"/>
    </row>
    <row r="389" spans="1:45" ht="1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69">
        <f t="shared" si="6"/>
        <v>0</v>
      </c>
      <c r="AN389" s="27"/>
      <c r="AO389" s="27"/>
      <c r="AP389" s="27"/>
      <c r="AQ389" s="27"/>
      <c r="AR389" s="27"/>
      <c r="AS389" s="27"/>
    </row>
    <row r="390" spans="1:45" ht="1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69">
        <f t="shared" si="6"/>
        <v>0</v>
      </c>
      <c r="AN390" s="27"/>
      <c r="AO390" s="27"/>
      <c r="AP390" s="27"/>
      <c r="AQ390" s="27"/>
      <c r="AR390" s="27"/>
      <c r="AS390" s="27"/>
    </row>
    <row r="391" spans="1:45" ht="1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69">
        <f t="shared" si="6"/>
        <v>0</v>
      </c>
      <c r="AN391" s="27"/>
      <c r="AO391" s="27"/>
      <c r="AP391" s="27"/>
      <c r="AQ391" s="27"/>
      <c r="AR391" s="27"/>
      <c r="AS391" s="27"/>
    </row>
    <row r="392" spans="1:45" ht="1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69">
        <f t="shared" si="6"/>
        <v>0</v>
      </c>
      <c r="AN392" s="27"/>
      <c r="AO392" s="27"/>
      <c r="AP392" s="27"/>
      <c r="AQ392" s="27"/>
      <c r="AR392" s="27"/>
      <c r="AS392" s="27"/>
    </row>
    <row r="393" spans="1:45" ht="1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69">
        <f t="shared" si="6"/>
        <v>0</v>
      </c>
      <c r="AN393" s="27"/>
      <c r="AO393" s="27"/>
      <c r="AP393" s="27"/>
      <c r="AQ393" s="27"/>
      <c r="AR393" s="27"/>
      <c r="AS393" s="27"/>
    </row>
    <row r="394" spans="1:45" ht="1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69">
        <f t="shared" si="6"/>
        <v>0</v>
      </c>
      <c r="AN394" s="27"/>
      <c r="AO394" s="27"/>
      <c r="AP394" s="27"/>
      <c r="AQ394" s="27"/>
      <c r="AR394" s="27"/>
      <c r="AS394" s="27"/>
    </row>
    <row r="395" spans="1:45" ht="1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69">
        <f t="shared" si="6"/>
        <v>0</v>
      </c>
      <c r="AN395" s="27"/>
      <c r="AO395" s="27"/>
      <c r="AP395" s="27"/>
      <c r="AQ395" s="27"/>
      <c r="AR395" s="27"/>
      <c r="AS395" s="27"/>
    </row>
    <row r="396" spans="1:45" ht="1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69">
        <f t="shared" si="6"/>
        <v>0</v>
      </c>
      <c r="AN396" s="27"/>
      <c r="AO396" s="27"/>
      <c r="AP396" s="27"/>
      <c r="AQ396" s="27"/>
      <c r="AR396" s="27"/>
      <c r="AS396" s="27"/>
    </row>
    <row r="397" spans="1:45" ht="1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69">
        <f t="shared" si="6"/>
        <v>0</v>
      </c>
      <c r="AN397" s="27"/>
      <c r="AO397" s="27"/>
      <c r="AP397" s="27"/>
      <c r="AQ397" s="27"/>
      <c r="AR397" s="27"/>
      <c r="AS397" s="27"/>
    </row>
    <row r="398" spans="1:45" ht="1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69">
        <f t="shared" si="6"/>
        <v>0</v>
      </c>
      <c r="AN398" s="27"/>
      <c r="AO398" s="27"/>
      <c r="AP398" s="27"/>
      <c r="AQ398" s="27"/>
      <c r="AR398" s="27"/>
      <c r="AS398" s="27"/>
    </row>
    <row r="399" spans="1:45" ht="1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69">
        <f t="shared" si="6"/>
        <v>0</v>
      </c>
      <c r="AN399" s="27"/>
      <c r="AO399" s="27"/>
      <c r="AP399" s="27"/>
      <c r="AQ399" s="27"/>
      <c r="AR399" s="27"/>
      <c r="AS399" s="27"/>
    </row>
    <row r="400" spans="1:45" ht="1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69">
        <f t="shared" si="6"/>
        <v>0</v>
      </c>
      <c r="AN400" s="27"/>
      <c r="AO400" s="27"/>
      <c r="AP400" s="27"/>
      <c r="AQ400" s="27"/>
      <c r="AR400" s="27"/>
      <c r="AS400" s="27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AS400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6384" width="5.7109375" style="0" customWidth="1"/>
  </cols>
  <sheetData>
    <row r="1" spans="1:45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69">
        <f>_xlfn.IFERROR(AL1*1,0)</f>
        <v>0</v>
      </c>
      <c r="AN1" s="27"/>
      <c r="AO1" s="27"/>
      <c r="AP1" s="27"/>
      <c r="AQ1" s="27"/>
      <c r="AR1" s="27"/>
      <c r="AS1" s="27"/>
    </row>
    <row r="2" spans="1:45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69">
        <f aca="true" t="shared" si="0" ref="AM2:AM65">_xlfn.IFERROR(AL2*1,0)</f>
        <v>0</v>
      </c>
      <c r="AN2" s="27"/>
      <c r="AO2" s="27"/>
      <c r="AP2" s="27"/>
      <c r="AQ2" s="27"/>
      <c r="AR2" s="27"/>
      <c r="AS2" s="27"/>
    </row>
    <row r="3" spans="1:45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69">
        <f t="shared" si="0"/>
        <v>0</v>
      </c>
      <c r="AN3" s="27"/>
      <c r="AO3" s="27"/>
      <c r="AP3" s="27"/>
      <c r="AQ3" s="27"/>
      <c r="AR3" s="27"/>
      <c r="AS3" s="27"/>
    </row>
    <row r="4" spans="1:45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50" t="s">
        <v>89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69">
        <f t="shared" si="0"/>
        <v>0</v>
      </c>
      <c r="AN4" s="27"/>
      <c r="AO4" s="27"/>
      <c r="AP4" s="27"/>
      <c r="AQ4" s="27"/>
      <c r="AR4" s="27"/>
      <c r="AS4" s="27"/>
    </row>
    <row r="5" spans="1:45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69">
        <f t="shared" si="0"/>
        <v>0</v>
      </c>
      <c r="AN5" s="27"/>
      <c r="AO5" s="27"/>
      <c r="AP5" s="27"/>
      <c r="AQ5" s="27"/>
      <c r="AR5" s="27"/>
      <c r="AS5" s="27"/>
    </row>
    <row r="6" spans="1:45" ht="1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69">
        <f t="shared" si="0"/>
        <v>0</v>
      </c>
      <c r="AN6" s="27"/>
      <c r="AO6" s="27"/>
      <c r="AP6" s="27"/>
      <c r="AQ6" s="27"/>
      <c r="AR6" s="27"/>
      <c r="AS6" s="27"/>
    </row>
    <row r="7" spans="1:45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69">
        <f t="shared" si="0"/>
        <v>0</v>
      </c>
      <c r="AN7" s="27"/>
      <c r="AO7" s="27"/>
      <c r="AP7" s="27"/>
      <c r="AQ7" s="27"/>
      <c r="AR7" s="27"/>
      <c r="AS7" s="27"/>
    </row>
    <row r="8" spans="1:45" ht="15" customHeight="1">
      <c r="A8" s="27"/>
      <c r="B8" s="280" t="s">
        <v>342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69">
        <f t="shared" si="0"/>
        <v>0</v>
      </c>
      <c r="AN8" s="27"/>
      <c r="AO8" s="27"/>
      <c r="AP8" s="27"/>
      <c r="AQ8" s="27"/>
      <c r="AR8" s="27"/>
      <c r="AS8" s="27"/>
    </row>
    <row r="9" spans="1:45" ht="15" customHeight="1">
      <c r="A9" s="27"/>
      <c r="B9" s="51" t="s">
        <v>90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69">
        <f t="shared" si="0"/>
        <v>0</v>
      </c>
      <c r="AN9" s="27"/>
      <c r="AO9" s="27"/>
      <c r="AP9" s="27"/>
      <c r="AQ9" s="27"/>
      <c r="AR9" s="27"/>
      <c r="AS9" s="27"/>
    </row>
    <row r="10" spans="1:45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9">
        <f t="shared" si="0"/>
        <v>0</v>
      </c>
      <c r="AN10" s="27"/>
      <c r="AO10" s="27"/>
      <c r="AP10" s="27"/>
      <c r="AQ10" s="27"/>
      <c r="AR10" s="27"/>
      <c r="AS10" s="27"/>
    </row>
    <row r="11" spans="1:45" ht="15" customHeight="1">
      <c r="A11" s="27"/>
      <c r="B11" s="27"/>
      <c r="C11" s="27"/>
      <c r="D11" s="27"/>
      <c r="E11" s="28"/>
      <c r="F11" s="29"/>
      <c r="G11" s="52" t="s">
        <v>91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69">
        <f t="shared" si="0"/>
        <v>0</v>
      </c>
      <c r="AN11" s="29"/>
      <c r="AO11" s="29"/>
      <c r="AP11" s="29"/>
      <c r="AQ11" s="27"/>
      <c r="AR11" s="27"/>
      <c r="AS11" s="27"/>
    </row>
    <row r="12" spans="1:45" ht="15" customHeight="1">
      <c r="A12" s="27"/>
      <c r="B12" s="27"/>
      <c r="C12" s="27"/>
      <c r="D12" s="27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69">
        <f t="shared" si="0"/>
        <v>0</v>
      </c>
      <c r="AN12" s="27"/>
      <c r="AO12" s="27"/>
      <c r="AP12" s="27"/>
      <c r="AQ12" s="27"/>
      <c r="AR12" s="27"/>
      <c r="AS12" s="27"/>
    </row>
    <row r="13" spans="1:45" ht="1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69">
        <f t="shared" si="0"/>
        <v>0</v>
      </c>
      <c r="AN13" s="27"/>
      <c r="AO13" s="27"/>
      <c r="AP13" s="27"/>
      <c r="AQ13" s="27"/>
      <c r="AR13" s="27"/>
      <c r="AS13" s="27"/>
    </row>
    <row r="14" spans="1:45" ht="15" customHeight="1">
      <c r="A14" s="27"/>
      <c r="B14" s="27"/>
      <c r="C14" s="27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27"/>
      <c r="R14" s="32"/>
      <c r="S14" s="33"/>
      <c r="T14" s="33"/>
      <c r="U14" s="33"/>
      <c r="V14" s="33"/>
      <c r="W14" s="34"/>
      <c r="X14" s="27"/>
      <c r="Y14" s="32"/>
      <c r="Z14" s="33"/>
      <c r="AA14" s="33"/>
      <c r="AB14" s="33"/>
      <c r="AC14" s="33"/>
      <c r="AD14" s="33"/>
      <c r="AE14" s="34"/>
      <c r="AF14" s="27"/>
      <c r="AG14" s="27"/>
      <c r="AH14" s="32"/>
      <c r="AI14" s="33"/>
      <c r="AJ14" s="33"/>
      <c r="AK14" s="33"/>
      <c r="AL14" s="33"/>
      <c r="AM14" s="69">
        <f t="shared" si="0"/>
        <v>0</v>
      </c>
      <c r="AN14" s="33"/>
      <c r="AO14" s="34"/>
      <c r="AP14" s="27"/>
      <c r="AQ14" s="27"/>
      <c r="AR14" s="27"/>
      <c r="AS14" s="27"/>
    </row>
    <row r="15" spans="1:45" ht="15" customHeight="1">
      <c r="A15" s="27"/>
      <c r="B15" s="27"/>
      <c r="C15" s="27"/>
      <c r="D15" s="35"/>
      <c r="E15" s="36"/>
      <c r="F15" s="53" t="s">
        <v>92</v>
      </c>
      <c r="G15" s="36"/>
      <c r="H15" s="36"/>
      <c r="I15" s="36"/>
      <c r="J15" s="54" t="s">
        <v>32</v>
      </c>
      <c r="K15" s="36"/>
      <c r="L15" s="36"/>
      <c r="M15" s="36"/>
      <c r="N15" s="36"/>
      <c r="O15" s="36"/>
      <c r="P15" s="37"/>
      <c r="Q15" s="27"/>
      <c r="R15" s="35"/>
      <c r="S15" s="53" t="s">
        <v>93</v>
      </c>
      <c r="T15" s="36"/>
      <c r="U15" s="36"/>
      <c r="V15" s="53" t="s">
        <v>94</v>
      </c>
      <c r="W15" s="37"/>
      <c r="X15" s="27"/>
      <c r="Y15" s="35"/>
      <c r="Z15" s="53" t="s">
        <v>95</v>
      </c>
      <c r="AA15" s="36"/>
      <c r="AB15" s="36"/>
      <c r="AC15" s="36"/>
      <c r="AD15" s="36"/>
      <c r="AE15" s="37"/>
      <c r="AF15" s="27"/>
      <c r="AG15" s="55" t="s">
        <v>343</v>
      </c>
      <c r="AH15" s="27"/>
      <c r="AI15" s="27"/>
      <c r="AJ15" s="27"/>
      <c r="AK15" s="27"/>
      <c r="AL15" s="27"/>
      <c r="AM15" s="69">
        <f t="shared" si="0"/>
        <v>0</v>
      </c>
      <c r="AN15" s="36"/>
      <c r="AO15" s="37"/>
      <c r="AP15" s="27"/>
      <c r="AQ15" s="27"/>
      <c r="AR15" s="27"/>
      <c r="AS15" s="27"/>
    </row>
    <row r="16" spans="1:45" ht="15" customHeight="1">
      <c r="A16" s="27"/>
      <c r="B16" s="27"/>
      <c r="C16" s="2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  <c r="Q16" s="27"/>
      <c r="R16" s="38"/>
      <c r="S16" s="39"/>
      <c r="T16" s="39"/>
      <c r="U16" s="39"/>
      <c r="V16" s="39"/>
      <c r="W16" s="40"/>
      <c r="X16" s="27"/>
      <c r="Y16" s="38"/>
      <c r="Z16" s="39"/>
      <c r="AA16" s="39"/>
      <c r="AB16" s="39"/>
      <c r="AC16" s="39"/>
      <c r="AD16" s="39"/>
      <c r="AE16" s="40"/>
      <c r="AF16" s="27"/>
      <c r="AG16" s="27"/>
      <c r="AH16" s="38"/>
      <c r="AI16" s="39"/>
      <c r="AJ16" s="39"/>
      <c r="AK16" s="39"/>
      <c r="AL16" s="39"/>
      <c r="AM16" s="69">
        <f t="shared" si="0"/>
        <v>0</v>
      </c>
      <c r="AN16" s="39"/>
      <c r="AO16" s="40"/>
      <c r="AP16" s="27"/>
      <c r="AQ16" s="27"/>
      <c r="AR16" s="27"/>
      <c r="AS16" s="27"/>
    </row>
    <row r="17" spans="1:45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69">
        <f t="shared" si="0"/>
        <v>0</v>
      </c>
      <c r="AN17" s="27"/>
      <c r="AO17" s="27"/>
      <c r="AP17" s="27"/>
      <c r="AQ17" s="27"/>
      <c r="AR17" s="27"/>
      <c r="AS17" s="27"/>
    </row>
    <row r="18" spans="1:45" ht="15" customHeight="1">
      <c r="A18" s="27"/>
      <c r="B18" s="27"/>
      <c r="C18" s="27"/>
      <c r="D18" s="27"/>
      <c r="E18" s="56" t="s">
        <v>96</v>
      </c>
      <c r="F18" s="41"/>
      <c r="G18" s="41"/>
      <c r="H18" s="57" t="s">
        <v>97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57" t="s">
        <v>98</v>
      </c>
      <c r="U18" s="41"/>
      <c r="V18" s="41"/>
      <c r="W18" s="41"/>
      <c r="X18" s="41"/>
      <c r="Y18" s="41"/>
      <c r="Z18" s="41"/>
      <c r="AA18" s="41"/>
      <c r="AB18" s="41"/>
      <c r="AC18" s="57" t="s">
        <v>39</v>
      </c>
      <c r="AD18" s="57" t="s">
        <v>38</v>
      </c>
      <c r="AE18" s="41"/>
      <c r="AF18" s="41"/>
      <c r="AG18" s="41"/>
      <c r="AH18" s="41"/>
      <c r="AI18" s="41"/>
      <c r="AJ18" s="57" t="s">
        <v>99</v>
      </c>
      <c r="AK18" s="41"/>
      <c r="AL18" s="57" t="s">
        <v>32</v>
      </c>
      <c r="AM18" s="69">
        <f t="shared" si="0"/>
        <v>0</v>
      </c>
      <c r="AN18" s="41"/>
      <c r="AO18" s="41"/>
      <c r="AP18" s="41"/>
      <c r="AQ18" s="279"/>
      <c r="AR18" s="27"/>
      <c r="AS18" s="27"/>
    </row>
    <row r="19" spans="1:45" ht="15" customHeight="1">
      <c r="A19" s="27"/>
      <c r="B19" s="27"/>
      <c r="C19" s="27"/>
      <c r="D19" s="27"/>
      <c r="E19" s="58" t="s">
        <v>100</v>
      </c>
      <c r="F19" s="42"/>
      <c r="G19" s="42"/>
      <c r="H19" s="59" t="s">
        <v>249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60" t="s">
        <v>344</v>
      </c>
      <c r="U19" s="43"/>
      <c r="V19" s="43"/>
      <c r="W19" s="43"/>
      <c r="X19" s="43"/>
      <c r="Y19" s="43"/>
      <c r="Z19" s="43"/>
      <c r="AA19" s="43"/>
      <c r="AB19" s="43"/>
      <c r="AC19" s="60" t="s">
        <v>80</v>
      </c>
      <c r="AD19" s="61" t="s">
        <v>345</v>
      </c>
      <c r="AE19" s="43"/>
      <c r="AF19" s="43"/>
      <c r="AG19" s="43"/>
      <c r="AH19" s="43"/>
      <c r="AI19" s="43"/>
      <c r="AJ19" s="43"/>
      <c r="AK19" s="43"/>
      <c r="AL19" s="44"/>
      <c r="AM19" s="69">
        <f t="shared" si="0"/>
        <v>0</v>
      </c>
      <c r="AN19" s="44"/>
      <c r="AO19" s="44"/>
      <c r="AP19" s="44"/>
      <c r="AQ19" s="45"/>
      <c r="AR19" s="27"/>
      <c r="AS19" s="27"/>
    </row>
    <row r="20" spans="1:45" ht="15" customHeight="1">
      <c r="A20" s="27"/>
      <c r="B20" s="27"/>
      <c r="C20" s="27"/>
      <c r="D20" s="27"/>
      <c r="E20" s="46"/>
      <c r="F20" s="47"/>
      <c r="G20" s="47"/>
      <c r="H20" s="62" t="s">
        <v>248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63" t="s">
        <v>344</v>
      </c>
      <c r="U20" s="48"/>
      <c r="V20" s="48"/>
      <c r="W20" s="48"/>
      <c r="X20" s="48"/>
      <c r="Y20" s="48"/>
      <c r="Z20" s="48"/>
      <c r="AA20" s="48"/>
      <c r="AB20" s="48"/>
      <c r="AC20" s="64" t="s">
        <v>80</v>
      </c>
      <c r="AD20" s="65" t="s">
        <v>346</v>
      </c>
      <c r="AE20" s="48"/>
      <c r="AF20" s="48"/>
      <c r="AG20" s="48"/>
      <c r="AH20" s="48"/>
      <c r="AI20" s="48"/>
      <c r="AJ20" s="65" t="s">
        <v>119</v>
      </c>
      <c r="AK20" s="48"/>
      <c r="AL20" s="66" t="s">
        <v>165</v>
      </c>
      <c r="AM20" s="69">
        <f t="shared" si="0"/>
        <v>42</v>
      </c>
      <c r="AN20" s="47"/>
      <c r="AO20" s="47"/>
      <c r="AP20" s="47"/>
      <c r="AQ20" s="49"/>
      <c r="AR20" s="27"/>
      <c r="AS20" s="27"/>
    </row>
    <row r="21" spans="1:45" ht="15" customHeight="1">
      <c r="A21" s="27"/>
      <c r="B21" s="27"/>
      <c r="C21" s="27"/>
      <c r="D21" s="27"/>
      <c r="E21" s="67" t="s">
        <v>104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69">
        <f t="shared" si="0"/>
        <v>0</v>
      </c>
      <c r="AN21" s="27"/>
      <c r="AO21" s="27"/>
      <c r="AP21" s="27"/>
      <c r="AQ21" s="27"/>
      <c r="AR21" s="27"/>
      <c r="AS21" s="27"/>
    </row>
    <row r="22" spans="1:45" ht="15" customHeight="1">
      <c r="A22" s="27"/>
      <c r="B22" s="27"/>
      <c r="C22" s="27"/>
      <c r="D22" s="27"/>
      <c r="E22" s="58" t="s">
        <v>105</v>
      </c>
      <c r="F22" s="42"/>
      <c r="G22" s="42"/>
      <c r="H22" s="59" t="s">
        <v>255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0" t="s">
        <v>344</v>
      </c>
      <c r="U22" s="43"/>
      <c r="V22" s="43"/>
      <c r="W22" s="43"/>
      <c r="X22" s="43"/>
      <c r="Y22" s="43"/>
      <c r="Z22" s="43"/>
      <c r="AA22" s="43"/>
      <c r="AB22" s="43"/>
      <c r="AC22" s="60" t="s">
        <v>80</v>
      </c>
      <c r="AD22" s="61" t="s">
        <v>347</v>
      </c>
      <c r="AE22" s="43"/>
      <c r="AF22" s="43"/>
      <c r="AG22" s="43"/>
      <c r="AH22" s="43"/>
      <c r="AI22" s="43"/>
      <c r="AJ22" s="43"/>
      <c r="AK22" s="43"/>
      <c r="AL22" s="44"/>
      <c r="AM22" s="69">
        <f t="shared" si="0"/>
        <v>0</v>
      </c>
      <c r="AN22" s="44"/>
      <c r="AO22" s="44"/>
      <c r="AP22" s="44"/>
      <c r="AQ22" s="45"/>
      <c r="AR22" s="27"/>
      <c r="AS22" s="27"/>
    </row>
    <row r="23" spans="1:45" ht="15" customHeight="1">
      <c r="A23" s="27"/>
      <c r="B23" s="27"/>
      <c r="C23" s="27"/>
      <c r="D23" s="27"/>
      <c r="E23" s="46"/>
      <c r="F23" s="47"/>
      <c r="G23" s="47"/>
      <c r="H23" s="62" t="s">
        <v>256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63" t="s">
        <v>344</v>
      </c>
      <c r="U23" s="48"/>
      <c r="V23" s="48"/>
      <c r="W23" s="48"/>
      <c r="X23" s="48"/>
      <c r="Y23" s="48"/>
      <c r="Z23" s="48"/>
      <c r="AA23" s="48"/>
      <c r="AB23" s="48"/>
      <c r="AC23" s="64" t="s">
        <v>80</v>
      </c>
      <c r="AD23" s="65" t="s">
        <v>126</v>
      </c>
      <c r="AE23" s="48"/>
      <c r="AF23" s="48"/>
      <c r="AG23" s="48"/>
      <c r="AH23" s="48"/>
      <c r="AI23" s="48"/>
      <c r="AJ23" s="65" t="s">
        <v>124</v>
      </c>
      <c r="AK23" s="48"/>
      <c r="AL23" s="66" t="s">
        <v>103</v>
      </c>
      <c r="AM23" s="69">
        <f t="shared" si="0"/>
        <v>41</v>
      </c>
      <c r="AN23" s="47"/>
      <c r="AO23" s="47"/>
      <c r="AP23" s="47"/>
      <c r="AQ23" s="49"/>
      <c r="AR23" s="27"/>
      <c r="AS23" s="27"/>
    </row>
    <row r="24" spans="1:45" ht="15" customHeight="1">
      <c r="A24" s="27"/>
      <c r="B24" s="27"/>
      <c r="C24" s="27"/>
      <c r="D24" s="27"/>
      <c r="E24" s="67" t="s">
        <v>104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69">
        <f t="shared" si="0"/>
        <v>0</v>
      </c>
      <c r="AN24" s="27"/>
      <c r="AO24" s="27"/>
      <c r="AP24" s="27"/>
      <c r="AQ24" s="27"/>
      <c r="AR24" s="27"/>
      <c r="AS24" s="27"/>
    </row>
    <row r="25" spans="1:45" ht="15" customHeight="1">
      <c r="A25" s="27"/>
      <c r="B25" s="27"/>
      <c r="C25" s="27"/>
      <c r="D25" s="27"/>
      <c r="E25" s="58" t="s">
        <v>109</v>
      </c>
      <c r="F25" s="42"/>
      <c r="G25" s="42"/>
      <c r="H25" s="59" t="s">
        <v>297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60" t="s">
        <v>344</v>
      </c>
      <c r="U25" s="43"/>
      <c r="V25" s="43"/>
      <c r="W25" s="43"/>
      <c r="X25" s="43"/>
      <c r="Y25" s="43"/>
      <c r="Z25" s="43"/>
      <c r="AA25" s="43"/>
      <c r="AB25" s="43"/>
      <c r="AC25" s="60" t="s">
        <v>80</v>
      </c>
      <c r="AD25" s="61" t="s">
        <v>348</v>
      </c>
      <c r="AE25" s="43"/>
      <c r="AF25" s="43"/>
      <c r="AG25" s="43"/>
      <c r="AH25" s="43"/>
      <c r="AI25" s="43"/>
      <c r="AJ25" s="43"/>
      <c r="AK25" s="43"/>
      <c r="AL25" s="44"/>
      <c r="AM25" s="69">
        <f t="shared" si="0"/>
        <v>0</v>
      </c>
      <c r="AN25" s="44"/>
      <c r="AO25" s="44"/>
      <c r="AP25" s="44"/>
      <c r="AQ25" s="45"/>
      <c r="AR25" s="27"/>
      <c r="AS25" s="27"/>
    </row>
    <row r="26" spans="1:45" ht="15" customHeight="1">
      <c r="A26" s="27"/>
      <c r="B26" s="27"/>
      <c r="C26" s="27"/>
      <c r="D26" s="27"/>
      <c r="E26" s="46"/>
      <c r="F26" s="47"/>
      <c r="G26" s="47"/>
      <c r="H26" s="62" t="s">
        <v>296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63" t="s">
        <v>344</v>
      </c>
      <c r="U26" s="48"/>
      <c r="V26" s="48"/>
      <c r="W26" s="48"/>
      <c r="X26" s="48"/>
      <c r="Y26" s="48"/>
      <c r="Z26" s="48"/>
      <c r="AA26" s="48"/>
      <c r="AB26" s="48"/>
      <c r="AC26" s="64" t="s">
        <v>80</v>
      </c>
      <c r="AD26" s="65" t="s">
        <v>143</v>
      </c>
      <c r="AE26" s="48"/>
      <c r="AF26" s="48"/>
      <c r="AG26" s="48"/>
      <c r="AH26" s="48"/>
      <c r="AI26" s="48"/>
      <c r="AJ26" s="65" t="s">
        <v>132</v>
      </c>
      <c r="AK26" s="48"/>
      <c r="AL26" s="66" t="s">
        <v>103</v>
      </c>
      <c r="AM26" s="69">
        <f t="shared" si="0"/>
        <v>41</v>
      </c>
      <c r="AN26" s="47"/>
      <c r="AO26" s="47"/>
      <c r="AP26" s="47"/>
      <c r="AQ26" s="49"/>
      <c r="AR26" s="27"/>
      <c r="AS26" s="27"/>
    </row>
    <row r="27" spans="1:45" ht="15" customHeight="1">
      <c r="A27" s="27"/>
      <c r="B27" s="27"/>
      <c r="C27" s="27"/>
      <c r="D27" s="27"/>
      <c r="E27" s="67" t="s">
        <v>104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69">
        <f t="shared" si="0"/>
        <v>0</v>
      </c>
      <c r="AN27" s="27"/>
      <c r="AO27" s="27"/>
      <c r="AP27" s="27"/>
      <c r="AQ27" s="27"/>
      <c r="AR27" s="27"/>
      <c r="AS27" s="27"/>
    </row>
    <row r="28" spans="1:45" ht="15" customHeight="1">
      <c r="A28" s="27"/>
      <c r="B28" s="27"/>
      <c r="C28" s="27"/>
      <c r="D28" s="27"/>
      <c r="E28" s="58" t="s">
        <v>113</v>
      </c>
      <c r="F28" s="42"/>
      <c r="G28" s="42"/>
      <c r="H28" s="59" t="s">
        <v>309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60" t="s">
        <v>349</v>
      </c>
      <c r="U28" s="43"/>
      <c r="V28" s="43"/>
      <c r="W28" s="43"/>
      <c r="X28" s="43"/>
      <c r="Y28" s="43"/>
      <c r="Z28" s="43"/>
      <c r="AA28" s="43"/>
      <c r="AB28" s="43"/>
      <c r="AC28" s="60" t="s">
        <v>80</v>
      </c>
      <c r="AD28" s="61" t="s">
        <v>350</v>
      </c>
      <c r="AE28" s="43"/>
      <c r="AF28" s="43"/>
      <c r="AG28" s="43"/>
      <c r="AH28" s="43"/>
      <c r="AI28" s="43"/>
      <c r="AJ28" s="43"/>
      <c r="AK28" s="43"/>
      <c r="AL28" s="44"/>
      <c r="AM28" s="69">
        <f t="shared" si="0"/>
        <v>0</v>
      </c>
      <c r="AN28" s="44"/>
      <c r="AO28" s="44"/>
      <c r="AP28" s="44"/>
      <c r="AQ28" s="45"/>
      <c r="AR28" s="27"/>
      <c r="AS28" s="27"/>
    </row>
    <row r="29" spans="1:45" ht="15" customHeight="1">
      <c r="A29" s="27"/>
      <c r="B29" s="27"/>
      <c r="C29" s="27"/>
      <c r="D29" s="27"/>
      <c r="E29" s="46"/>
      <c r="F29" s="47"/>
      <c r="G29" s="47"/>
      <c r="H29" s="62" t="s">
        <v>310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63" t="s">
        <v>349</v>
      </c>
      <c r="U29" s="48"/>
      <c r="V29" s="48"/>
      <c r="W29" s="48"/>
      <c r="X29" s="48"/>
      <c r="Y29" s="48"/>
      <c r="Z29" s="48"/>
      <c r="AA29" s="48"/>
      <c r="AB29" s="48"/>
      <c r="AC29" s="64" t="s">
        <v>80</v>
      </c>
      <c r="AD29" s="65" t="s">
        <v>103</v>
      </c>
      <c r="AE29" s="48"/>
      <c r="AF29" s="48"/>
      <c r="AG29" s="48"/>
      <c r="AH29" s="48"/>
      <c r="AI29" s="48"/>
      <c r="AJ29" s="65" t="s">
        <v>121</v>
      </c>
      <c r="AK29" s="48"/>
      <c r="AL29" s="66" t="s">
        <v>108</v>
      </c>
      <c r="AM29" s="69">
        <f t="shared" si="0"/>
        <v>40</v>
      </c>
      <c r="AN29" s="47"/>
      <c r="AO29" s="47"/>
      <c r="AP29" s="47"/>
      <c r="AQ29" s="49"/>
      <c r="AR29" s="27"/>
      <c r="AS29" s="27"/>
    </row>
    <row r="30" spans="1:45" ht="15" customHeight="1">
      <c r="A30" s="27"/>
      <c r="B30" s="27"/>
      <c r="C30" s="27"/>
      <c r="D30" s="27"/>
      <c r="E30" s="67" t="s">
        <v>104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9">
        <f t="shared" si="0"/>
        <v>0</v>
      </c>
      <c r="AN30" s="27"/>
      <c r="AO30" s="27"/>
      <c r="AP30" s="27"/>
      <c r="AQ30" s="27"/>
      <c r="AR30" s="27"/>
      <c r="AS30" s="27"/>
    </row>
    <row r="31" spans="1:45" ht="15" customHeight="1">
      <c r="A31" s="27"/>
      <c r="B31" s="27"/>
      <c r="C31" s="27"/>
      <c r="D31" s="27"/>
      <c r="E31" s="58" t="s">
        <v>115</v>
      </c>
      <c r="F31" s="42"/>
      <c r="G31" s="42"/>
      <c r="H31" s="59" t="s">
        <v>303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60" t="s">
        <v>351</v>
      </c>
      <c r="U31" s="43"/>
      <c r="V31" s="43"/>
      <c r="W31" s="43"/>
      <c r="X31" s="43"/>
      <c r="Y31" s="43"/>
      <c r="Z31" s="43"/>
      <c r="AA31" s="43"/>
      <c r="AB31" s="43"/>
      <c r="AC31" s="60" t="s">
        <v>80</v>
      </c>
      <c r="AD31" s="61" t="s">
        <v>352</v>
      </c>
      <c r="AE31" s="43"/>
      <c r="AF31" s="43"/>
      <c r="AG31" s="43"/>
      <c r="AH31" s="43"/>
      <c r="AI31" s="43"/>
      <c r="AJ31" s="43"/>
      <c r="AK31" s="43"/>
      <c r="AL31" s="44"/>
      <c r="AM31" s="69">
        <f t="shared" si="0"/>
        <v>0</v>
      </c>
      <c r="AN31" s="44"/>
      <c r="AO31" s="44"/>
      <c r="AP31" s="44"/>
      <c r="AQ31" s="45"/>
      <c r="AR31" s="27"/>
      <c r="AS31" s="27"/>
    </row>
    <row r="32" spans="1:45" ht="15" customHeight="1">
      <c r="A32" s="27"/>
      <c r="B32" s="27"/>
      <c r="C32" s="27"/>
      <c r="D32" s="27"/>
      <c r="E32" s="46"/>
      <c r="F32" s="47"/>
      <c r="G32" s="47"/>
      <c r="H32" s="62" t="s">
        <v>302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63" t="s">
        <v>353</v>
      </c>
      <c r="U32" s="48"/>
      <c r="V32" s="48"/>
      <c r="W32" s="48"/>
      <c r="X32" s="48"/>
      <c r="Y32" s="48"/>
      <c r="Z32" s="48"/>
      <c r="AA32" s="48"/>
      <c r="AB32" s="48"/>
      <c r="AC32" s="64" t="s">
        <v>80</v>
      </c>
      <c r="AD32" s="65" t="s">
        <v>354</v>
      </c>
      <c r="AE32" s="48"/>
      <c r="AF32" s="48"/>
      <c r="AG32" s="48"/>
      <c r="AH32" s="48"/>
      <c r="AI32" s="48"/>
      <c r="AJ32" s="65" t="s">
        <v>101</v>
      </c>
      <c r="AK32" s="48"/>
      <c r="AL32" s="66" t="s">
        <v>162</v>
      </c>
      <c r="AM32" s="69">
        <f t="shared" si="0"/>
        <v>39</v>
      </c>
      <c r="AN32" s="47"/>
      <c r="AO32" s="47"/>
      <c r="AP32" s="47"/>
      <c r="AQ32" s="49"/>
      <c r="AR32" s="27"/>
      <c r="AS32" s="27"/>
    </row>
    <row r="33" spans="1:45" ht="15" customHeight="1">
      <c r="A33" s="27"/>
      <c r="B33" s="27"/>
      <c r="C33" s="27"/>
      <c r="D33" s="27"/>
      <c r="E33" s="67" t="s">
        <v>104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69">
        <f t="shared" si="0"/>
        <v>0</v>
      </c>
      <c r="AN33" s="27"/>
      <c r="AO33" s="27"/>
      <c r="AP33" s="27"/>
      <c r="AQ33" s="27"/>
      <c r="AR33" s="27"/>
      <c r="AS33" s="27"/>
    </row>
    <row r="34" spans="1:45" ht="15" customHeight="1">
      <c r="A34" s="27"/>
      <c r="B34" s="27"/>
      <c r="C34" s="27"/>
      <c r="D34" s="27"/>
      <c r="E34" s="58" t="s">
        <v>119</v>
      </c>
      <c r="F34" s="42"/>
      <c r="G34" s="42"/>
      <c r="H34" s="59" t="s">
        <v>355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60" t="s">
        <v>114</v>
      </c>
      <c r="U34" s="43"/>
      <c r="V34" s="43"/>
      <c r="W34" s="43"/>
      <c r="X34" s="43"/>
      <c r="Y34" s="43"/>
      <c r="Z34" s="43"/>
      <c r="AA34" s="43"/>
      <c r="AB34" s="43"/>
      <c r="AC34" s="60" t="s">
        <v>80</v>
      </c>
      <c r="AD34" s="61" t="s">
        <v>356</v>
      </c>
      <c r="AE34" s="43"/>
      <c r="AF34" s="43"/>
      <c r="AG34" s="43"/>
      <c r="AH34" s="43"/>
      <c r="AI34" s="43"/>
      <c r="AJ34" s="43"/>
      <c r="AK34" s="43"/>
      <c r="AL34" s="44"/>
      <c r="AM34" s="69">
        <f t="shared" si="0"/>
        <v>0</v>
      </c>
      <c r="AN34" s="44"/>
      <c r="AO34" s="44"/>
      <c r="AP34" s="44"/>
      <c r="AQ34" s="45"/>
      <c r="AR34" s="27"/>
      <c r="AS34" s="27"/>
    </row>
    <row r="35" spans="1:45" ht="15" customHeight="1">
      <c r="A35" s="27"/>
      <c r="B35" s="27"/>
      <c r="C35" s="27"/>
      <c r="D35" s="27"/>
      <c r="E35" s="46"/>
      <c r="F35" s="47"/>
      <c r="G35" s="47"/>
      <c r="H35" s="62" t="s">
        <v>357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63" t="s">
        <v>358</v>
      </c>
      <c r="U35" s="48"/>
      <c r="V35" s="48"/>
      <c r="W35" s="48"/>
      <c r="X35" s="48"/>
      <c r="Y35" s="48"/>
      <c r="Z35" s="48"/>
      <c r="AA35" s="48"/>
      <c r="AB35" s="48"/>
      <c r="AC35" s="64" t="s">
        <v>80</v>
      </c>
      <c r="AD35" s="65" t="s">
        <v>181</v>
      </c>
      <c r="AE35" s="48"/>
      <c r="AF35" s="48"/>
      <c r="AG35" s="48"/>
      <c r="AH35" s="48"/>
      <c r="AI35" s="48"/>
      <c r="AJ35" s="65" t="s">
        <v>119</v>
      </c>
      <c r="AK35" s="48"/>
      <c r="AL35" s="66" t="s">
        <v>162</v>
      </c>
      <c r="AM35" s="69">
        <f t="shared" si="0"/>
        <v>39</v>
      </c>
      <c r="AN35" s="47"/>
      <c r="AO35" s="47"/>
      <c r="AP35" s="47"/>
      <c r="AQ35" s="49"/>
      <c r="AR35" s="27"/>
      <c r="AS35" s="27"/>
    </row>
    <row r="36" spans="1:45" ht="15" customHeight="1">
      <c r="A36" s="27"/>
      <c r="B36" s="27"/>
      <c r="C36" s="27"/>
      <c r="D36" s="27"/>
      <c r="E36" s="67" t="s">
        <v>104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69">
        <f t="shared" si="0"/>
        <v>0</v>
      </c>
      <c r="AN36" s="27"/>
      <c r="AO36" s="27"/>
      <c r="AP36" s="27"/>
      <c r="AQ36" s="27"/>
      <c r="AR36" s="27"/>
      <c r="AS36" s="27"/>
    </row>
    <row r="37" spans="1:45" ht="15" customHeight="1">
      <c r="A37" s="27"/>
      <c r="B37" s="27"/>
      <c r="C37" s="27"/>
      <c r="D37" s="27"/>
      <c r="E37" s="58" t="s">
        <v>122</v>
      </c>
      <c r="F37" s="42"/>
      <c r="G37" s="42"/>
      <c r="H37" s="59" t="s">
        <v>261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60" t="s">
        <v>359</v>
      </c>
      <c r="U37" s="43"/>
      <c r="V37" s="43"/>
      <c r="W37" s="43"/>
      <c r="X37" s="43"/>
      <c r="Y37" s="43"/>
      <c r="Z37" s="43"/>
      <c r="AA37" s="43"/>
      <c r="AB37" s="43"/>
      <c r="AC37" s="60" t="s">
        <v>80</v>
      </c>
      <c r="AD37" s="61" t="s">
        <v>360</v>
      </c>
      <c r="AE37" s="43"/>
      <c r="AF37" s="43"/>
      <c r="AG37" s="43"/>
      <c r="AH37" s="43"/>
      <c r="AI37" s="43"/>
      <c r="AJ37" s="43"/>
      <c r="AK37" s="43"/>
      <c r="AL37" s="44"/>
      <c r="AM37" s="69">
        <f t="shared" si="0"/>
        <v>0</v>
      </c>
      <c r="AN37" s="44"/>
      <c r="AO37" s="44"/>
      <c r="AP37" s="44"/>
      <c r="AQ37" s="45"/>
      <c r="AR37" s="27"/>
      <c r="AS37" s="27"/>
    </row>
    <row r="38" spans="1:45" ht="15" customHeight="1">
      <c r="A38" s="27"/>
      <c r="B38" s="27"/>
      <c r="C38" s="27"/>
      <c r="D38" s="27"/>
      <c r="E38" s="46"/>
      <c r="F38" s="47"/>
      <c r="G38" s="47"/>
      <c r="H38" s="62" t="s">
        <v>262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63" t="s">
        <v>361</v>
      </c>
      <c r="U38" s="48"/>
      <c r="V38" s="48"/>
      <c r="W38" s="48"/>
      <c r="X38" s="48"/>
      <c r="Y38" s="48"/>
      <c r="Z38" s="48"/>
      <c r="AA38" s="48"/>
      <c r="AB38" s="48"/>
      <c r="AC38" s="64" t="s">
        <v>80</v>
      </c>
      <c r="AD38" s="65" t="s">
        <v>362</v>
      </c>
      <c r="AE38" s="48"/>
      <c r="AF38" s="48"/>
      <c r="AG38" s="48"/>
      <c r="AH38" s="48"/>
      <c r="AI38" s="48"/>
      <c r="AJ38" s="65" t="s">
        <v>125</v>
      </c>
      <c r="AK38" s="48"/>
      <c r="AL38" s="66" t="s">
        <v>112</v>
      </c>
      <c r="AM38" s="69">
        <f t="shared" si="0"/>
        <v>38</v>
      </c>
      <c r="AN38" s="47"/>
      <c r="AO38" s="47"/>
      <c r="AP38" s="47"/>
      <c r="AQ38" s="49"/>
      <c r="AR38" s="27"/>
      <c r="AS38" s="27"/>
    </row>
    <row r="39" spans="1:45" ht="15" customHeight="1">
      <c r="A39" s="27"/>
      <c r="B39" s="27"/>
      <c r="C39" s="27"/>
      <c r="D39" s="27"/>
      <c r="E39" s="67" t="s">
        <v>104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69">
        <f t="shared" si="0"/>
        <v>0</v>
      </c>
      <c r="AN39" s="27"/>
      <c r="AO39" s="27"/>
      <c r="AP39" s="27"/>
      <c r="AQ39" s="27"/>
      <c r="AR39" s="27"/>
      <c r="AS39" s="27"/>
    </row>
    <row r="40" spans="1:45" ht="15" customHeight="1">
      <c r="A40" s="27"/>
      <c r="B40" s="27"/>
      <c r="C40" s="27"/>
      <c r="D40" s="27"/>
      <c r="E40" s="58" t="s">
        <v>124</v>
      </c>
      <c r="F40" s="42"/>
      <c r="G40" s="42"/>
      <c r="H40" s="59" t="s">
        <v>363</v>
      </c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60" t="s">
        <v>349</v>
      </c>
      <c r="U40" s="43"/>
      <c r="V40" s="43"/>
      <c r="W40" s="43"/>
      <c r="X40" s="43"/>
      <c r="Y40" s="43"/>
      <c r="Z40" s="43"/>
      <c r="AA40" s="43"/>
      <c r="AB40" s="43"/>
      <c r="AC40" s="60" t="s">
        <v>80</v>
      </c>
      <c r="AD40" s="61" t="s">
        <v>364</v>
      </c>
      <c r="AE40" s="43"/>
      <c r="AF40" s="43"/>
      <c r="AG40" s="43"/>
      <c r="AH40" s="43"/>
      <c r="AI40" s="43"/>
      <c r="AJ40" s="43"/>
      <c r="AK40" s="43"/>
      <c r="AL40" s="44"/>
      <c r="AM40" s="69">
        <f t="shared" si="0"/>
        <v>0</v>
      </c>
      <c r="AN40" s="44"/>
      <c r="AO40" s="44"/>
      <c r="AP40" s="44"/>
      <c r="AQ40" s="45"/>
      <c r="AR40" s="27"/>
      <c r="AS40" s="27"/>
    </row>
    <row r="41" spans="1:45" ht="15" customHeight="1">
      <c r="A41" s="27"/>
      <c r="B41" s="27"/>
      <c r="C41" s="27"/>
      <c r="D41" s="27"/>
      <c r="E41" s="46"/>
      <c r="F41" s="47"/>
      <c r="G41" s="47"/>
      <c r="H41" s="62" t="s">
        <v>266</v>
      </c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63" t="s">
        <v>349</v>
      </c>
      <c r="U41" s="48"/>
      <c r="V41" s="48"/>
      <c r="W41" s="48"/>
      <c r="X41" s="48"/>
      <c r="Y41" s="48"/>
      <c r="Z41" s="48"/>
      <c r="AA41" s="48"/>
      <c r="AB41" s="48"/>
      <c r="AC41" s="64" t="s">
        <v>80</v>
      </c>
      <c r="AD41" s="65" t="s">
        <v>365</v>
      </c>
      <c r="AE41" s="48"/>
      <c r="AF41" s="48"/>
      <c r="AG41" s="48"/>
      <c r="AH41" s="48"/>
      <c r="AI41" s="48"/>
      <c r="AJ41" s="65" t="s">
        <v>128</v>
      </c>
      <c r="AK41" s="48"/>
      <c r="AL41" s="66" t="s">
        <v>112</v>
      </c>
      <c r="AM41" s="69">
        <f t="shared" si="0"/>
        <v>38</v>
      </c>
      <c r="AN41" s="47"/>
      <c r="AO41" s="47"/>
      <c r="AP41" s="47"/>
      <c r="AQ41" s="49"/>
      <c r="AR41" s="27"/>
      <c r="AS41" s="27"/>
    </row>
    <row r="42" spans="1:45" ht="15" customHeight="1">
      <c r="A42" s="27"/>
      <c r="B42" s="27"/>
      <c r="C42" s="27"/>
      <c r="D42" s="27"/>
      <c r="E42" s="67" t="s">
        <v>104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69">
        <f t="shared" si="0"/>
        <v>0</v>
      </c>
      <c r="AN42" s="27"/>
      <c r="AO42" s="27"/>
      <c r="AP42" s="27"/>
      <c r="AQ42" s="27"/>
      <c r="AR42" s="27"/>
      <c r="AS42" s="27"/>
    </row>
    <row r="43" spans="1:45" ht="15" customHeight="1">
      <c r="A43" s="27"/>
      <c r="B43" s="27"/>
      <c r="C43" s="27"/>
      <c r="D43" s="27"/>
      <c r="E43" s="58" t="s">
        <v>125</v>
      </c>
      <c r="F43" s="42"/>
      <c r="G43" s="42"/>
      <c r="H43" s="59" t="s">
        <v>284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60" t="s">
        <v>366</v>
      </c>
      <c r="U43" s="43"/>
      <c r="V43" s="43"/>
      <c r="W43" s="43"/>
      <c r="X43" s="43"/>
      <c r="Y43" s="43"/>
      <c r="Z43" s="43"/>
      <c r="AA43" s="43"/>
      <c r="AB43" s="43"/>
      <c r="AC43" s="60" t="s">
        <v>80</v>
      </c>
      <c r="AD43" s="61" t="s">
        <v>160</v>
      </c>
      <c r="AE43" s="43"/>
      <c r="AF43" s="43"/>
      <c r="AG43" s="43"/>
      <c r="AH43" s="43"/>
      <c r="AI43" s="43"/>
      <c r="AJ43" s="43"/>
      <c r="AK43" s="43"/>
      <c r="AL43" s="44"/>
      <c r="AM43" s="69">
        <f t="shared" si="0"/>
        <v>0</v>
      </c>
      <c r="AN43" s="44"/>
      <c r="AO43" s="44"/>
      <c r="AP43" s="44"/>
      <c r="AQ43" s="45"/>
      <c r="AR43" s="27"/>
      <c r="AS43" s="27"/>
    </row>
    <row r="44" spans="1:45" ht="15" customHeight="1">
      <c r="A44" s="27"/>
      <c r="B44" s="27"/>
      <c r="C44" s="27"/>
      <c r="D44" s="27"/>
      <c r="E44" s="46"/>
      <c r="F44" s="47"/>
      <c r="G44" s="47"/>
      <c r="H44" s="62" t="s">
        <v>283</v>
      </c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63" t="s">
        <v>366</v>
      </c>
      <c r="U44" s="48"/>
      <c r="V44" s="48"/>
      <c r="W44" s="48"/>
      <c r="X44" s="48"/>
      <c r="Y44" s="48"/>
      <c r="Z44" s="48"/>
      <c r="AA44" s="48"/>
      <c r="AB44" s="48"/>
      <c r="AC44" s="64" t="s">
        <v>80</v>
      </c>
      <c r="AD44" s="65" t="s">
        <v>367</v>
      </c>
      <c r="AE44" s="48"/>
      <c r="AF44" s="48"/>
      <c r="AG44" s="48"/>
      <c r="AH44" s="48"/>
      <c r="AI44" s="48"/>
      <c r="AJ44" s="65" t="s">
        <v>131</v>
      </c>
      <c r="AK44" s="48"/>
      <c r="AL44" s="66" t="s">
        <v>112</v>
      </c>
      <c r="AM44" s="69">
        <f t="shared" si="0"/>
        <v>38</v>
      </c>
      <c r="AN44" s="47"/>
      <c r="AO44" s="47"/>
      <c r="AP44" s="47"/>
      <c r="AQ44" s="49"/>
      <c r="AR44" s="27"/>
      <c r="AS44" s="27"/>
    </row>
    <row r="45" spans="1:45" ht="15" customHeight="1">
      <c r="A45" s="27"/>
      <c r="B45" s="27"/>
      <c r="C45" s="27"/>
      <c r="D45" s="27"/>
      <c r="E45" s="67" t="s">
        <v>104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69">
        <f t="shared" si="0"/>
        <v>0</v>
      </c>
      <c r="AN45" s="27"/>
      <c r="AO45" s="27"/>
      <c r="AP45" s="27"/>
      <c r="AQ45" s="27"/>
      <c r="AR45" s="27"/>
      <c r="AS45" s="27"/>
    </row>
    <row r="46" spans="1:45" ht="15" customHeight="1">
      <c r="A46" s="27"/>
      <c r="B46" s="27"/>
      <c r="C46" s="27"/>
      <c r="D46" s="27"/>
      <c r="E46" s="58" t="s">
        <v>128</v>
      </c>
      <c r="F46" s="42"/>
      <c r="G46" s="42"/>
      <c r="H46" s="59" t="s">
        <v>330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60" t="s">
        <v>349</v>
      </c>
      <c r="U46" s="43"/>
      <c r="V46" s="43"/>
      <c r="W46" s="43"/>
      <c r="X46" s="43"/>
      <c r="Y46" s="43"/>
      <c r="Z46" s="43"/>
      <c r="AA46" s="43"/>
      <c r="AB46" s="43"/>
      <c r="AC46" s="60" t="s">
        <v>80</v>
      </c>
      <c r="AD46" s="61" t="s">
        <v>368</v>
      </c>
      <c r="AE46" s="43"/>
      <c r="AF46" s="43"/>
      <c r="AG46" s="43"/>
      <c r="AH46" s="43"/>
      <c r="AI46" s="43"/>
      <c r="AJ46" s="43"/>
      <c r="AK46" s="43"/>
      <c r="AL46" s="44"/>
      <c r="AM46" s="69">
        <f t="shared" si="0"/>
        <v>0</v>
      </c>
      <c r="AN46" s="44"/>
      <c r="AO46" s="44"/>
      <c r="AP46" s="44"/>
      <c r="AQ46" s="45"/>
      <c r="AR46" s="27"/>
      <c r="AS46" s="27"/>
    </row>
    <row r="47" spans="1:45" ht="15" customHeight="1">
      <c r="A47" s="27"/>
      <c r="B47" s="27"/>
      <c r="C47" s="27"/>
      <c r="D47" s="27"/>
      <c r="E47" s="46"/>
      <c r="F47" s="47"/>
      <c r="G47" s="47"/>
      <c r="H47" s="62" t="s">
        <v>258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63" t="s">
        <v>349</v>
      </c>
      <c r="U47" s="48"/>
      <c r="V47" s="48"/>
      <c r="W47" s="48"/>
      <c r="X47" s="48"/>
      <c r="Y47" s="48"/>
      <c r="Z47" s="48"/>
      <c r="AA47" s="48"/>
      <c r="AB47" s="48"/>
      <c r="AC47" s="64" t="s">
        <v>80</v>
      </c>
      <c r="AD47" s="65" t="s">
        <v>369</v>
      </c>
      <c r="AE47" s="48"/>
      <c r="AF47" s="48"/>
      <c r="AG47" s="48"/>
      <c r="AH47" s="48"/>
      <c r="AI47" s="48"/>
      <c r="AJ47" s="65" t="s">
        <v>125</v>
      </c>
      <c r="AK47" s="48"/>
      <c r="AL47" s="66" t="s">
        <v>112</v>
      </c>
      <c r="AM47" s="69">
        <f t="shared" si="0"/>
        <v>38</v>
      </c>
      <c r="AN47" s="47"/>
      <c r="AO47" s="47"/>
      <c r="AP47" s="47"/>
      <c r="AQ47" s="49"/>
      <c r="AR47" s="27"/>
      <c r="AS47" s="27"/>
    </row>
    <row r="48" spans="1:45" ht="15" customHeight="1">
      <c r="A48" s="27"/>
      <c r="B48" s="27"/>
      <c r="C48" s="27"/>
      <c r="D48" s="27"/>
      <c r="E48" s="67" t="s">
        <v>104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69">
        <f t="shared" si="0"/>
        <v>0</v>
      </c>
      <c r="AN48" s="27"/>
      <c r="AO48" s="27"/>
      <c r="AP48" s="27"/>
      <c r="AQ48" s="27"/>
      <c r="AR48" s="27"/>
      <c r="AS48" s="27"/>
    </row>
    <row r="49" spans="1:45" ht="15" customHeight="1">
      <c r="A49" s="27"/>
      <c r="B49" s="27"/>
      <c r="C49" s="27"/>
      <c r="D49" s="27"/>
      <c r="E49" s="58" t="s">
        <v>131</v>
      </c>
      <c r="F49" s="42"/>
      <c r="G49" s="42"/>
      <c r="H49" s="59" t="s">
        <v>269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60" t="s">
        <v>370</v>
      </c>
      <c r="U49" s="43"/>
      <c r="V49" s="43"/>
      <c r="W49" s="43"/>
      <c r="X49" s="43"/>
      <c r="Y49" s="43"/>
      <c r="Z49" s="43"/>
      <c r="AA49" s="43"/>
      <c r="AB49" s="43"/>
      <c r="AC49" s="60" t="s">
        <v>80</v>
      </c>
      <c r="AD49" s="61" t="s">
        <v>364</v>
      </c>
      <c r="AE49" s="43"/>
      <c r="AF49" s="43"/>
      <c r="AG49" s="43"/>
      <c r="AH49" s="43"/>
      <c r="AI49" s="43"/>
      <c r="AJ49" s="43"/>
      <c r="AK49" s="43"/>
      <c r="AL49" s="44"/>
      <c r="AM49" s="69">
        <f t="shared" si="0"/>
        <v>0</v>
      </c>
      <c r="AN49" s="44"/>
      <c r="AO49" s="44"/>
      <c r="AP49" s="44"/>
      <c r="AQ49" s="45"/>
      <c r="AR49" s="27"/>
      <c r="AS49" s="27"/>
    </row>
    <row r="50" spans="1:45" ht="15" customHeight="1">
      <c r="A50" s="27"/>
      <c r="B50" s="27"/>
      <c r="C50" s="27"/>
      <c r="D50" s="27"/>
      <c r="E50" s="46"/>
      <c r="F50" s="47"/>
      <c r="G50" s="47"/>
      <c r="H50" s="62" t="s">
        <v>268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63" t="s">
        <v>370</v>
      </c>
      <c r="U50" s="48"/>
      <c r="V50" s="48"/>
      <c r="W50" s="48"/>
      <c r="X50" s="48"/>
      <c r="Y50" s="48"/>
      <c r="Z50" s="48"/>
      <c r="AA50" s="48"/>
      <c r="AB50" s="48"/>
      <c r="AC50" s="64" t="s">
        <v>80</v>
      </c>
      <c r="AD50" s="65" t="s">
        <v>371</v>
      </c>
      <c r="AE50" s="48"/>
      <c r="AF50" s="48"/>
      <c r="AG50" s="48"/>
      <c r="AH50" s="48"/>
      <c r="AI50" s="48"/>
      <c r="AJ50" s="65" t="s">
        <v>128</v>
      </c>
      <c r="AK50" s="48"/>
      <c r="AL50" s="66" t="s">
        <v>118</v>
      </c>
      <c r="AM50" s="69">
        <f t="shared" si="0"/>
        <v>37</v>
      </c>
      <c r="AN50" s="47"/>
      <c r="AO50" s="47"/>
      <c r="AP50" s="47"/>
      <c r="AQ50" s="49"/>
      <c r="AR50" s="27"/>
      <c r="AS50" s="27"/>
    </row>
    <row r="51" spans="1:45" ht="15" customHeight="1">
      <c r="A51" s="27"/>
      <c r="B51" s="27"/>
      <c r="C51" s="27"/>
      <c r="D51" s="27"/>
      <c r="E51" s="67" t="s">
        <v>104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69">
        <f t="shared" si="0"/>
        <v>0</v>
      </c>
      <c r="AN51" s="27"/>
      <c r="AO51" s="27"/>
      <c r="AP51" s="27"/>
      <c r="AQ51" s="27"/>
      <c r="AR51" s="27"/>
      <c r="AS51" s="27"/>
    </row>
    <row r="52" spans="1:45" ht="15" customHeight="1">
      <c r="A52" s="27"/>
      <c r="B52" s="27"/>
      <c r="C52" s="27"/>
      <c r="D52" s="27"/>
      <c r="E52" s="58" t="s">
        <v>132</v>
      </c>
      <c r="F52" s="42"/>
      <c r="G52" s="42"/>
      <c r="H52" s="59" t="s">
        <v>320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60" t="s">
        <v>344</v>
      </c>
      <c r="U52" s="43"/>
      <c r="V52" s="43"/>
      <c r="W52" s="43"/>
      <c r="X52" s="43"/>
      <c r="Y52" s="43"/>
      <c r="Z52" s="43"/>
      <c r="AA52" s="43"/>
      <c r="AB52" s="43"/>
      <c r="AC52" s="60" t="s">
        <v>80</v>
      </c>
      <c r="AD52" s="61" t="s">
        <v>153</v>
      </c>
      <c r="AE52" s="43"/>
      <c r="AF52" s="43"/>
      <c r="AG52" s="43"/>
      <c r="AH52" s="43"/>
      <c r="AI52" s="43"/>
      <c r="AJ52" s="43"/>
      <c r="AK52" s="43"/>
      <c r="AL52" s="44"/>
      <c r="AM52" s="69">
        <f t="shared" si="0"/>
        <v>0</v>
      </c>
      <c r="AN52" s="44"/>
      <c r="AO52" s="44"/>
      <c r="AP52" s="44"/>
      <c r="AQ52" s="45"/>
      <c r="AR52" s="27"/>
      <c r="AS52" s="27"/>
    </row>
    <row r="53" spans="1:45" ht="15" customHeight="1">
      <c r="A53" s="27"/>
      <c r="B53" s="27"/>
      <c r="C53" s="27"/>
      <c r="D53" s="27"/>
      <c r="E53" s="46"/>
      <c r="F53" s="47"/>
      <c r="G53" s="47"/>
      <c r="H53" s="62" t="s">
        <v>319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63" t="s">
        <v>344</v>
      </c>
      <c r="U53" s="48"/>
      <c r="V53" s="48"/>
      <c r="W53" s="48"/>
      <c r="X53" s="48"/>
      <c r="Y53" s="48"/>
      <c r="Z53" s="48"/>
      <c r="AA53" s="48"/>
      <c r="AB53" s="48"/>
      <c r="AC53" s="64" t="s">
        <v>80</v>
      </c>
      <c r="AD53" s="65" t="s">
        <v>164</v>
      </c>
      <c r="AE53" s="48"/>
      <c r="AF53" s="48"/>
      <c r="AG53" s="48"/>
      <c r="AH53" s="48"/>
      <c r="AI53" s="48"/>
      <c r="AJ53" s="65" t="s">
        <v>101</v>
      </c>
      <c r="AK53" s="48"/>
      <c r="AL53" s="66" t="s">
        <v>118</v>
      </c>
      <c r="AM53" s="69">
        <f t="shared" si="0"/>
        <v>37</v>
      </c>
      <c r="AN53" s="47"/>
      <c r="AO53" s="47"/>
      <c r="AP53" s="47"/>
      <c r="AQ53" s="49"/>
      <c r="AR53" s="27"/>
      <c r="AS53" s="27"/>
    </row>
    <row r="54" spans="1:45" ht="15" customHeight="1">
      <c r="A54" s="27"/>
      <c r="B54" s="27"/>
      <c r="C54" s="27"/>
      <c r="D54" s="27"/>
      <c r="E54" s="67" t="s">
        <v>104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69">
        <f t="shared" si="0"/>
        <v>0</v>
      </c>
      <c r="AN54" s="27"/>
      <c r="AO54" s="27"/>
      <c r="AP54" s="27"/>
      <c r="AQ54" s="27"/>
      <c r="AR54" s="27"/>
      <c r="AS54" s="27"/>
    </row>
    <row r="55" spans="1:45" ht="15" customHeight="1">
      <c r="A55" s="27"/>
      <c r="B55" s="27"/>
      <c r="C55" s="27"/>
      <c r="D55" s="27"/>
      <c r="E55" s="58" t="s">
        <v>129</v>
      </c>
      <c r="F55" s="42"/>
      <c r="G55" s="42"/>
      <c r="H55" s="59" t="s">
        <v>338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60" t="s">
        <v>353</v>
      </c>
      <c r="U55" s="43"/>
      <c r="V55" s="43"/>
      <c r="W55" s="43"/>
      <c r="X55" s="43"/>
      <c r="Y55" s="43"/>
      <c r="Z55" s="43"/>
      <c r="AA55" s="43"/>
      <c r="AB55" s="43"/>
      <c r="AC55" s="60" t="s">
        <v>80</v>
      </c>
      <c r="AD55" s="61" t="s">
        <v>372</v>
      </c>
      <c r="AE55" s="43"/>
      <c r="AF55" s="43"/>
      <c r="AG55" s="43"/>
      <c r="AH55" s="43"/>
      <c r="AI55" s="43"/>
      <c r="AJ55" s="43"/>
      <c r="AK55" s="43"/>
      <c r="AL55" s="44"/>
      <c r="AM55" s="69">
        <f t="shared" si="0"/>
        <v>0</v>
      </c>
      <c r="AN55" s="44"/>
      <c r="AO55" s="44"/>
      <c r="AP55" s="44"/>
      <c r="AQ55" s="45"/>
      <c r="AR55" s="27"/>
      <c r="AS55" s="27"/>
    </row>
    <row r="56" spans="1:45" ht="15" customHeight="1">
      <c r="A56" s="27"/>
      <c r="B56" s="27"/>
      <c r="C56" s="27"/>
      <c r="D56" s="27"/>
      <c r="E56" s="46"/>
      <c r="F56" s="47"/>
      <c r="G56" s="47"/>
      <c r="H56" s="62" t="s">
        <v>298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63" t="s">
        <v>353</v>
      </c>
      <c r="U56" s="48"/>
      <c r="V56" s="48"/>
      <c r="W56" s="48"/>
      <c r="X56" s="48"/>
      <c r="Y56" s="48"/>
      <c r="Z56" s="48"/>
      <c r="AA56" s="48"/>
      <c r="AB56" s="48"/>
      <c r="AC56" s="64" t="s">
        <v>80</v>
      </c>
      <c r="AD56" s="65" t="s">
        <v>153</v>
      </c>
      <c r="AE56" s="48"/>
      <c r="AF56" s="48"/>
      <c r="AG56" s="48"/>
      <c r="AH56" s="48"/>
      <c r="AI56" s="48"/>
      <c r="AJ56" s="65" t="s">
        <v>132</v>
      </c>
      <c r="AK56" s="48"/>
      <c r="AL56" s="66" t="s">
        <v>118</v>
      </c>
      <c r="AM56" s="69">
        <f t="shared" si="0"/>
        <v>37</v>
      </c>
      <c r="AN56" s="47"/>
      <c r="AO56" s="47"/>
      <c r="AP56" s="47"/>
      <c r="AQ56" s="49"/>
      <c r="AR56" s="27"/>
      <c r="AS56" s="27"/>
    </row>
    <row r="57" spans="1:45" ht="15" customHeight="1">
      <c r="A57" s="27"/>
      <c r="B57" s="27"/>
      <c r="C57" s="27"/>
      <c r="D57" s="27"/>
      <c r="E57" s="67" t="s">
        <v>104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69">
        <f t="shared" si="0"/>
        <v>0</v>
      </c>
      <c r="AN57" s="27"/>
      <c r="AO57" s="27"/>
      <c r="AP57" s="27"/>
      <c r="AQ57" s="27"/>
      <c r="AR57" s="27"/>
      <c r="AS57" s="27"/>
    </row>
    <row r="58" spans="1:45" ht="15" customHeight="1">
      <c r="A58" s="27"/>
      <c r="B58" s="27"/>
      <c r="C58" s="27"/>
      <c r="D58" s="27"/>
      <c r="E58" s="58" t="s">
        <v>101</v>
      </c>
      <c r="F58" s="42"/>
      <c r="G58" s="42"/>
      <c r="H58" s="59" t="s">
        <v>373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60" t="s">
        <v>114</v>
      </c>
      <c r="U58" s="43"/>
      <c r="V58" s="43"/>
      <c r="W58" s="43"/>
      <c r="X58" s="43"/>
      <c r="Y58" s="43"/>
      <c r="Z58" s="43"/>
      <c r="AA58" s="43"/>
      <c r="AB58" s="43"/>
      <c r="AC58" s="60" t="s">
        <v>80</v>
      </c>
      <c r="AD58" s="61" t="s">
        <v>161</v>
      </c>
      <c r="AE58" s="43"/>
      <c r="AF58" s="43"/>
      <c r="AG58" s="43"/>
      <c r="AH58" s="43"/>
      <c r="AI58" s="43"/>
      <c r="AJ58" s="43"/>
      <c r="AK58" s="43"/>
      <c r="AL58" s="44"/>
      <c r="AM58" s="69">
        <f t="shared" si="0"/>
        <v>0</v>
      </c>
      <c r="AN58" s="44"/>
      <c r="AO58" s="44"/>
      <c r="AP58" s="44"/>
      <c r="AQ58" s="45"/>
      <c r="AR58" s="27"/>
      <c r="AS58" s="27"/>
    </row>
    <row r="59" spans="1:45" ht="15" customHeight="1">
      <c r="A59" s="27"/>
      <c r="B59" s="27"/>
      <c r="C59" s="27"/>
      <c r="D59" s="27"/>
      <c r="E59" s="46"/>
      <c r="F59" s="47"/>
      <c r="G59" s="47"/>
      <c r="H59" s="62" t="s">
        <v>374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63" t="s">
        <v>358</v>
      </c>
      <c r="U59" s="48"/>
      <c r="V59" s="48"/>
      <c r="W59" s="48"/>
      <c r="X59" s="48"/>
      <c r="Y59" s="48"/>
      <c r="Z59" s="48"/>
      <c r="AA59" s="48"/>
      <c r="AB59" s="48"/>
      <c r="AC59" s="64" t="s">
        <v>80</v>
      </c>
      <c r="AD59" s="65" t="s">
        <v>136</v>
      </c>
      <c r="AE59" s="48"/>
      <c r="AF59" s="48"/>
      <c r="AG59" s="48"/>
      <c r="AH59" s="48"/>
      <c r="AI59" s="48"/>
      <c r="AJ59" s="65" t="s">
        <v>124</v>
      </c>
      <c r="AK59" s="48"/>
      <c r="AL59" s="66" t="s">
        <v>118</v>
      </c>
      <c r="AM59" s="69">
        <f t="shared" si="0"/>
        <v>37</v>
      </c>
      <c r="AN59" s="47"/>
      <c r="AO59" s="47"/>
      <c r="AP59" s="47"/>
      <c r="AQ59" s="49"/>
      <c r="AR59" s="27"/>
      <c r="AS59" s="27"/>
    </row>
    <row r="60" spans="1:45" ht="15" customHeight="1">
      <c r="A60" s="27"/>
      <c r="B60" s="27"/>
      <c r="C60" s="27"/>
      <c r="D60" s="27"/>
      <c r="E60" s="67" t="s">
        <v>104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69">
        <f t="shared" si="0"/>
        <v>0</v>
      </c>
      <c r="AN60" s="27"/>
      <c r="AO60" s="27"/>
      <c r="AP60" s="27"/>
      <c r="AQ60" s="27"/>
      <c r="AR60" s="27"/>
      <c r="AS60" s="27"/>
    </row>
    <row r="61" spans="1:45" ht="15" customHeight="1">
      <c r="A61" s="27"/>
      <c r="B61" s="27"/>
      <c r="C61" s="27"/>
      <c r="D61" s="27"/>
      <c r="E61" s="58" t="s">
        <v>120</v>
      </c>
      <c r="F61" s="42"/>
      <c r="G61" s="42"/>
      <c r="H61" s="59" t="s">
        <v>250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60" t="s">
        <v>375</v>
      </c>
      <c r="U61" s="43"/>
      <c r="V61" s="43"/>
      <c r="W61" s="43"/>
      <c r="X61" s="43"/>
      <c r="Y61" s="43"/>
      <c r="Z61" s="43"/>
      <c r="AA61" s="43"/>
      <c r="AB61" s="43"/>
      <c r="AC61" s="60" t="s">
        <v>80</v>
      </c>
      <c r="AD61" s="61" t="s">
        <v>110</v>
      </c>
      <c r="AE61" s="43"/>
      <c r="AF61" s="43"/>
      <c r="AG61" s="43"/>
      <c r="AH61" s="43"/>
      <c r="AI61" s="43"/>
      <c r="AJ61" s="43"/>
      <c r="AK61" s="43"/>
      <c r="AL61" s="44"/>
      <c r="AM61" s="69">
        <f t="shared" si="0"/>
        <v>0</v>
      </c>
      <c r="AN61" s="44"/>
      <c r="AO61" s="44"/>
      <c r="AP61" s="44"/>
      <c r="AQ61" s="45"/>
      <c r="AR61" s="27"/>
      <c r="AS61" s="27"/>
    </row>
    <row r="62" spans="1:45" ht="15" customHeight="1">
      <c r="A62" s="27"/>
      <c r="B62" s="27"/>
      <c r="C62" s="27"/>
      <c r="D62" s="27"/>
      <c r="E62" s="46"/>
      <c r="F62" s="47"/>
      <c r="G62" s="47"/>
      <c r="H62" s="62" t="s">
        <v>251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63" t="s">
        <v>376</v>
      </c>
      <c r="U62" s="48"/>
      <c r="V62" s="48"/>
      <c r="W62" s="48"/>
      <c r="X62" s="48"/>
      <c r="Y62" s="48"/>
      <c r="Z62" s="48"/>
      <c r="AA62" s="48"/>
      <c r="AB62" s="48"/>
      <c r="AC62" s="64" t="s">
        <v>80</v>
      </c>
      <c r="AD62" s="65" t="s">
        <v>171</v>
      </c>
      <c r="AE62" s="48"/>
      <c r="AF62" s="48"/>
      <c r="AG62" s="48"/>
      <c r="AH62" s="48"/>
      <c r="AI62" s="48"/>
      <c r="AJ62" s="65" t="s">
        <v>124</v>
      </c>
      <c r="AK62" s="48"/>
      <c r="AL62" s="66" t="s">
        <v>127</v>
      </c>
      <c r="AM62" s="69">
        <f t="shared" si="0"/>
        <v>36</v>
      </c>
      <c r="AN62" s="47"/>
      <c r="AO62" s="47"/>
      <c r="AP62" s="47"/>
      <c r="AQ62" s="49"/>
      <c r="AR62" s="27"/>
      <c r="AS62" s="27"/>
    </row>
    <row r="63" spans="1:45" ht="15" customHeight="1">
      <c r="A63" s="27"/>
      <c r="B63" s="27"/>
      <c r="C63" s="27"/>
      <c r="D63" s="27"/>
      <c r="E63" s="67" t="s">
        <v>104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69">
        <f t="shared" si="0"/>
        <v>0</v>
      </c>
      <c r="AN63" s="27"/>
      <c r="AO63" s="27"/>
      <c r="AP63" s="27"/>
      <c r="AQ63" s="27"/>
      <c r="AR63" s="27"/>
      <c r="AS63" s="27"/>
    </row>
    <row r="64" spans="1:45" ht="1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69">
        <f t="shared" si="0"/>
        <v>0</v>
      </c>
      <c r="AN64" s="27"/>
      <c r="AO64" s="27"/>
      <c r="AP64" s="27"/>
      <c r="AQ64" s="27"/>
      <c r="AR64" s="27"/>
      <c r="AS64" s="27"/>
    </row>
    <row r="65" spans="1:45" ht="15" customHeight="1">
      <c r="A65" s="27"/>
      <c r="B65" s="27"/>
      <c r="C65" s="27"/>
      <c r="D65" s="27"/>
      <c r="E65" s="281" t="s">
        <v>377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1" t="s">
        <v>378</v>
      </c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69">
        <f t="shared" si="0"/>
        <v>0</v>
      </c>
      <c r="AN65" s="27"/>
      <c r="AO65" s="27"/>
      <c r="AP65" s="27"/>
      <c r="AQ65" s="27"/>
      <c r="AR65" s="27"/>
      <c r="AS65" s="27"/>
    </row>
    <row r="66" spans="1:45" ht="1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69">
        <f aca="true" t="shared" si="1" ref="AM66:AM129">_xlfn.IFERROR(AL66*1,0)</f>
        <v>0</v>
      </c>
      <c r="AN66" s="27"/>
      <c r="AO66" s="27"/>
      <c r="AP66" s="27"/>
      <c r="AQ66" s="27"/>
      <c r="AR66" s="27"/>
      <c r="AS66" s="27"/>
    </row>
    <row r="67" spans="1:45" ht="15" customHeight="1">
      <c r="A67" s="27"/>
      <c r="B67" s="27"/>
      <c r="C67" s="27"/>
      <c r="D67" s="27"/>
      <c r="E67" s="56" t="s">
        <v>96</v>
      </c>
      <c r="F67" s="41"/>
      <c r="G67" s="41"/>
      <c r="H67" s="57" t="s">
        <v>97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57" t="s">
        <v>98</v>
      </c>
      <c r="U67" s="41"/>
      <c r="V67" s="41"/>
      <c r="W67" s="41"/>
      <c r="X67" s="41"/>
      <c r="Y67" s="41"/>
      <c r="Z67" s="41"/>
      <c r="AA67" s="41"/>
      <c r="AB67" s="41"/>
      <c r="AC67" s="57" t="s">
        <v>39</v>
      </c>
      <c r="AD67" s="57" t="s">
        <v>38</v>
      </c>
      <c r="AE67" s="41"/>
      <c r="AF67" s="41"/>
      <c r="AG67" s="41"/>
      <c r="AH67" s="41"/>
      <c r="AI67" s="41"/>
      <c r="AJ67" s="57" t="s">
        <v>99</v>
      </c>
      <c r="AK67" s="41"/>
      <c r="AL67" s="57" t="s">
        <v>32</v>
      </c>
      <c r="AM67" s="69">
        <f t="shared" si="1"/>
        <v>0</v>
      </c>
      <c r="AN67" s="41"/>
      <c r="AO67" s="41"/>
      <c r="AP67" s="41"/>
      <c r="AQ67" s="279"/>
      <c r="AR67" s="27"/>
      <c r="AS67" s="27"/>
    </row>
    <row r="68" spans="1:45" ht="15" customHeight="1">
      <c r="A68" s="27"/>
      <c r="B68" s="27"/>
      <c r="C68" s="27"/>
      <c r="D68" s="27"/>
      <c r="E68" s="68" t="s">
        <v>102</v>
      </c>
      <c r="F68" s="42"/>
      <c r="G68" s="42"/>
      <c r="H68" s="59" t="s">
        <v>285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60" t="s">
        <v>351</v>
      </c>
      <c r="U68" s="43"/>
      <c r="V68" s="43"/>
      <c r="W68" s="43"/>
      <c r="X68" s="43"/>
      <c r="Y68" s="43"/>
      <c r="Z68" s="43"/>
      <c r="AA68" s="43"/>
      <c r="AB68" s="43"/>
      <c r="AC68" s="60" t="s">
        <v>80</v>
      </c>
      <c r="AD68" s="61" t="s">
        <v>147</v>
      </c>
      <c r="AE68" s="43"/>
      <c r="AF68" s="43"/>
      <c r="AG68" s="43"/>
      <c r="AH68" s="43"/>
      <c r="AI68" s="43"/>
      <c r="AJ68" s="43"/>
      <c r="AK68" s="43"/>
      <c r="AL68" s="44"/>
      <c r="AM68" s="69">
        <f t="shared" si="1"/>
        <v>0</v>
      </c>
      <c r="AN68" s="44"/>
      <c r="AO68" s="44"/>
      <c r="AP68" s="44"/>
      <c r="AQ68" s="45"/>
      <c r="AR68" s="27"/>
      <c r="AS68" s="27"/>
    </row>
    <row r="69" spans="1:45" ht="15" customHeight="1">
      <c r="A69" s="27"/>
      <c r="B69" s="27"/>
      <c r="C69" s="27"/>
      <c r="D69" s="27"/>
      <c r="E69" s="46"/>
      <c r="F69" s="47"/>
      <c r="G69" s="47"/>
      <c r="H69" s="62" t="s">
        <v>286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63" t="s">
        <v>351</v>
      </c>
      <c r="U69" s="48"/>
      <c r="V69" s="48"/>
      <c r="W69" s="48"/>
      <c r="X69" s="48"/>
      <c r="Y69" s="48"/>
      <c r="Z69" s="48"/>
      <c r="AA69" s="48"/>
      <c r="AB69" s="48"/>
      <c r="AC69" s="64" t="s">
        <v>80</v>
      </c>
      <c r="AD69" s="65" t="s">
        <v>116</v>
      </c>
      <c r="AE69" s="48"/>
      <c r="AF69" s="48"/>
      <c r="AG69" s="48"/>
      <c r="AH69" s="48"/>
      <c r="AI69" s="48"/>
      <c r="AJ69" s="65" t="s">
        <v>131</v>
      </c>
      <c r="AK69" s="48"/>
      <c r="AL69" s="66" t="s">
        <v>127</v>
      </c>
      <c r="AM69" s="69">
        <f t="shared" si="1"/>
        <v>36</v>
      </c>
      <c r="AN69" s="47"/>
      <c r="AO69" s="47"/>
      <c r="AP69" s="47"/>
      <c r="AQ69" s="49"/>
      <c r="AR69" s="27"/>
      <c r="AS69" s="27"/>
    </row>
    <row r="70" spans="1:45" ht="15" customHeight="1">
      <c r="A70" s="27"/>
      <c r="B70" s="27"/>
      <c r="C70" s="27"/>
      <c r="D70" s="27"/>
      <c r="E70" s="67" t="s">
        <v>104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69">
        <f t="shared" si="1"/>
        <v>0</v>
      </c>
      <c r="AN70" s="27"/>
      <c r="AO70" s="27"/>
      <c r="AP70" s="27"/>
      <c r="AQ70" s="27"/>
      <c r="AR70" s="27"/>
      <c r="AS70" s="27"/>
    </row>
    <row r="71" spans="1:45" ht="15" customHeight="1">
      <c r="A71" s="27"/>
      <c r="B71" s="27"/>
      <c r="C71" s="27"/>
      <c r="D71" s="27"/>
      <c r="E71" s="68" t="s">
        <v>106</v>
      </c>
      <c r="F71" s="42"/>
      <c r="G71" s="42"/>
      <c r="H71" s="59" t="s">
        <v>259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60" t="s">
        <v>379</v>
      </c>
      <c r="U71" s="43"/>
      <c r="V71" s="43"/>
      <c r="W71" s="43"/>
      <c r="X71" s="43"/>
      <c r="Y71" s="43"/>
      <c r="Z71" s="43"/>
      <c r="AA71" s="43"/>
      <c r="AB71" s="43"/>
      <c r="AC71" s="60" t="s">
        <v>80</v>
      </c>
      <c r="AD71" s="61" t="s">
        <v>156</v>
      </c>
      <c r="AE71" s="43"/>
      <c r="AF71" s="43"/>
      <c r="AG71" s="43"/>
      <c r="AH71" s="43"/>
      <c r="AI71" s="43"/>
      <c r="AJ71" s="43"/>
      <c r="AK71" s="43"/>
      <c r="AL71" s="44"/>
      <c r="AM71" s="69">
        <f t="shared" si="1"/>
        <v>0</v>
      </c>
      <c r="AN71" s="44"/>
      <c r="AO71" s="44"/>
      <c r="AP71" s="44"/>
      <c r="AQ71" s="45"/>
      <c r="AR71" s="27"/>
      <c r="AS71" s="27"/>
    </row>
    <row r="72" spans="1:45" ht="15" customHeight="1">
      <c r="A72" s="27"/>
      <c r="B72" s="27"/>
      <c r="C72" s="27"/>
      <c r="D72" s="27"/>
      <c r="E72" s="46"/>
      <c r="F72" s="47"/>
      <c r="G72" s="47"/>
      <c r="H72" s="62" t="s">
        <v>380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63" t="s">
        <v>366</v>
      </c>
      <c r="U72" s="48"/>
      <c r="V72" s="48"/>
      <c r="W72" s="48"/>
      <c r="X72" s="48"/>
      <c r="Y72" s="48"/>
      <c r="Z72" s="48"/>
      <c r="AA72" s="48"/>
      <c r="AB72" s="48"/>
      <c r="AC72" s="64" t="s">
        <v>80</v>
      </c>
      <c r="AD72" s="65" t="s">
        <v>381</v>
      </c>
      <c r="AE72" s="48"/>
      <c r="AF72" s="48"/>
      <c r="AG72" s="48"/>
      <c r="AH72" s="48"/>
      <c r="AI72" s="48"/>
      <c r="AJ72" s="65" t="s">
        <v>125</v>
      </c>
      <c r="AK72" s="48"/>
      <c r="AL72" s="66" t="s">
        <v>127</v>
      </c>
      <c r="AM72" s="69">
        <f t="shared" si="1"/>
        <v>36</v>
      </c>
      <c r="AN72" s="47"/>
      <c r="AO72" s="47"/>
      <c r="AP72" s="47"/>
      <c r="AQ72" s="49"/>
      <c r="AR72" s="27"/>
      <c r="AS72" s="27"/>
    </row>
    <row r="73" spans="1:45" ht="15" customHeight="1">
      <c r="A73" s="27"/>
      <c r="B73" s="27"/>
      <c r="C73" s="27"/>
      <c r="D73" s="27"/>
      <c r="E73" s="67" t="s">
        <v>104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69">
        <f t="shared" si="1"/>
        <v>0</v>
      </c>
      <c r="AN73" s="27"/>
      <c r="AO73" s="27"/>
      <c r="AP73" s="27"/>
      <c r="AQ73" s="27"/>
      <c r="AR73" s="27"/>
      <c r="AS73" s="27"/>
    </row>
    <row r="74" spans="1:45" ht="15" customHeight="1">
      <c r="A74" s="27"/>
      <c r="B74" s="27"/>
      <c r="C74" s="27"/>
      <c r="D74" s="27"/>
      <c r="E74" s="68" t="s">
        <v>107</v>
      </c>
      <c r="F74" s="42"/>
      <c r="G74" s="42"/>
      <c r="H74" s="59" t="s">
        <v>382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60" t="s">
        <v>366</v>
      </c>
      <c r="U74" s="43"/>
      <c r="V74" s="43"/>
      <c r="W74" s="43"/>
      <c r="X74" s="43"/>
      <c r="Y74" s="43"/>
      <c r="Z74" s="43"/>
      <c r="AA74" s="43"/>
      <c r="AB74" s="43"/>
      <c r="AC74" s="60" t="s">
        <v>80</v>
      </c>
      <c r="AD74" s="61" t="s">
        <v>383</v>
      </c>
      <c r="AE74" s="43"/>
      <c r="AF74" s="43"/>
      <c r="AG74" s="43"/>
      <c r="AH74" s="43"/>
      <c r="AI74" s="43"/>
      <c r="AJ74" s="43"/>
      <c r="AK74" s="43"/>
      <c r="AL74" s="44"/>
      <c r="AM74" s="69">
        <f t="shared" si="1"/>
        <v>0</v>
      </c>
      <c r="AN74" s="44"/>
      <c r="AO74" s="44"/>
      <c r="AP74" s="44"/>
      <c r="AQ74" s="45"/>
      <c r="AR74" s="27"/>
      <c r="AS74" s="27"/>
    </row>
    <row r="75" spans="1:45" ht="15" customHeight="1">
      <c r="A75" s="27"/>
      <c r="B75" s="27"/>
      <c r="C75" s="27"/>
      <c r="D75" s="27"/>
      <c r="E75" s="46"/>
      <c r="F75" s="47"/>
      <c r="G75" s="47"/>
      <c r="H75" s="62" t="s">
        <v>239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63" t="s">
        <v>366</v>
      </c>
      <c r="U75" s="48"/>
      <c r="V75" s="48"/>
      <c r="W75" s="48"/>
      <c r="X75" s="48"/>
      <c r="Y75" s="48"/>
      <c r="Z75" s="48"/>
      <c r="AA75" s="48"/>
      <c r="AB75" s="48"/>
      <c r="AC75" s="64" t="s">
        <v>80</v>
      </c>
      <c r="AD75" s="65" t="s">
        <v>177</v>
      </c>
      <c r="AE75" s="48"/>
      <c r="AF75" s="48"/>
      <c r="AG75" s="48"/>
      <c r="AH75" s="48"/>
      <c r="AI75" s="48"/>
      <c r="AJ75" s="65" t="s">
        <v>102</v>
      </c>
      <c r="AK75" s="48"/>
      <c r="AL75" s="66" t="s">
        <v>127</v>
      </c>
      <c r="AM75" s="69">
        <f t="shared" si="1"/>
        <v>36</v>
      </c>
      <c r="AN75" s="47"/>
      <c r="AO75" s="47"/>
      <c r="AP75" s="47"/>
      <c r="AQ75" s="49"/>
      <c r="AR75" s="27"/>
      <c r="AS75" s="27"/>
    </row>
    <row r="76" spans="1:45" ht="15" customHeight="1">
      <c r="A76" s="27"/>
      <c r="B76" s="27"/>
      <c r="C76" s="27"/>
      <c r="D76" s="27"/>
      <c r="E76" s="67" t="s">
        <v>104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69">
        <f t="shared" si="1"/>
        <v>0</v>
      </c>
      <c r="AN76" s="27"/>
      <c r="AO76" s="27"/>
      <c r="AP76" s="27"/>
      <c r="AQ76" s="27"/>
      <c r="AR76" s="27"/>
      <c r="AS76" s="27"/>
    </row>
    <row r="77" spans="1:45" ht="15" customHeight="1">
      <c r="A77" s="27"/>
      <c r="B77" s="27"/>
      <c r="C77" s="27"/>
      <c r="D77" s="27"/>
      <c r="E77" s="68" t="s">
        <v>123</v>
      </c>
      <c r="F77" s="42"/>
      <c r="G77" s="42"/>
      <c r="H77" s="59" t="s">
        <v>384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60" t="s">
        <v>344</v>
      </c>
      <c r="U77" s="43"/>
      <c r="V77" s="43"/>
      <c r="W77" s="43"/>
      <c r="X77" s="43"/>
      <c r="Y77" s="43"/>
      <c r="Z77" s="43"/>
      <c r="AA77" s="43"/>
      <c r="AB77" s="43"/>
      <c r="AC77" s="60" t="s">
        <v>80</v>
      </c>
      <c r="AD77" s="61" t="s">
        <v>141</v>
      </c>
      <c r="AE77" s="43"/>
      <c r="AF77" s="43"/>
      <c r="AG77" s="43"/>
      <c r="AH77" s="43"/>
      <c r="AI77" s="43"/>
      <c r="AJ77" s="43"/>
      <c r="AK77" s="43"/>
      <c r="AL77" s="44"/>
      <c r="AM77" s="69">
        <f t="shared" si="1"/>
        <v>0</v>
      </c>
      <c r="AN77" s="44"/>
      <c r="AO77" s="44"/>
      <c r="AP77" s="44"/>
      <c r="AQ77" s="45"/>
      <c r="AR77" s="27"/>
      <c r="AS77" s="27"/>
    </row>
    <row r="78" spans="1:45" ht="15" customHeight="1">
      <c r="A78" s="27"/>
      <c r="B78" s="27"/>
      <c r="C78" s="27"/>
      <c r="D78" s="27"/>
      <c r="E78" s="46"/>
      <c r="F78" s="47"/>
      <c r="G78" s="47"/>
      <c r="H78" s="62" t="s">
        <v>252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63" t="s">
        <v>344</v>
      </c>
      <c r="U78" s="48"/>
      <c r="V78" s="48"/>
      <c r="W78" s="48"/>
      <c r="X78" s="48"/>
      <c r="Y78" s="48"/>
      <c r="Z78" s="48"/>
      <c r="AA78" s="48"/>
      <c r="AB78" s="48"/>
      <c r="AC78" s="64" t="s">
        <v>80</v>
      </c>
      <c r="AD78" s="65" t="s">
        <v>137</v>
      </c>
      <c r="AE78" s="48"/>
      <c r="AF78" s="48"/>
      <c r="AG78" s="48"/>
      <c r="AH78" s="48"/>
      <c r="AI78" s="48"/>
      <c r="AJ78" s="65" t="s">
        <v>124</v>
      </c>
      <c r="AK78" s="48"/>
      <c r="AL78" s="66" t="s">
        <v>135</v>
      </c>
      <c r="AM78" s="69">
        <f t="shared" si="1"/>
        <v>35</v>
      </c>
      <c r="AN78" s="47"/>
      <c r="AO78" s="47"/>
      <c r="AP78" s="47"/>
      <c r="AQ78" s="49"/>
      <c r="AR78" s="27"/>
      <c r="AS78" s="27"/>
    </row>
    <row r="79" spans="1:45" ht="15" customHeight="1">
      <c r="A79" s="27"/>
      <c r="B79" s="27"/>
      <c r="C79" s="27"/>
      <c r="D79" s="27"/>
      <c r="E79" s="67" t="s">
        <v>104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69">
        <f t="shared" si="1"/>
        <v>0</v>
      </c>
      <c r="AN79" s="27"/>
      <c r="AO79" s="27"/>
      <c r="AP79" s="27"/>
      <c r="AQ79" s="27"/>
      <c r="AR79" s="27"/>
      <c r="AS79" s="27"/>
    </row>
    <row r="80" spans="1:45" ht="15" customHeight="1">
      <c r="A80" s="27"/>
      <c r="B80" s="27"/>
      <c r="C80" s="27"/>
      <c r="D80" s="27"/>
      <c r="E80" s="68" t="s">
        <v>121</v>
      </c>
      <c r="F80" s="42"/>
      <c r="G80" s="42"/>
      <c r="H80" s="59" t="s">
        <v>291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60" t="s">
        <v>366</v>
      </c>
      <c r="U80" s="43"/>
      <c r="V80" s="43"/>
      <c r="W80" s="43"/>
      <c r="X80" s="43"/>
      <c r="Y80" s="43"/>
      <c r="Z80" s="43"/>
      <c r="AA80" s="43"/>
      <c r="AB80" s="43"/>
      <c r="AC80" s="60" t="s">
        <v>80</v>
      </c>
      <c r="AD80" s="61" t="s">
        <v>385</v>
      </c>
      <c r="AE80" s="43"/>
      <c r="AF80" s="43"/>
      <c r="AG80" s="43"/>
      <c r="AH80" s="43"/>
      <c r="AI80" s="43"/>
      <c r="AJ80" s="43"/>
      <c r="AK80" s="43"/>
      <c r="AL80" s="44"/>
      <c r="AM80" s="69">
        <f t="shared" si="1"/>
        <v>0</v>
      </c>
      <c r="AN80" s="44"/>
      <c r="AO80" s="44"/>
      <c r="AP80" s="44"/>
      <c r="AQ80" s="45"/>
      <c r="AR80" s="27"/>
      <c r="AS80" s="27"/>
    </row>
    <row r="81" spans="1:45" ht="15" customHeight="1">
      <c r="A81" s="27"/>
      <c r="B81" s="27"/>
      <c r="C81" s="27"/>
      <c r="D81" s="27"/>
      <c r="E81" s="46"/>
      <c r="F81" s="47"/>
      <c r="G81" s="47"/>
      <c r="H81" s="62" t="s">
        <v>292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63" t="s">
        <v>366</v>
      </c>
      <c r="U81" s="48"/>
      <c r="V81" s="48"/>
      <c r="W81" s="48"/>
      <c r="X81" s="48"/>
      <c r="Y81" s="48"/>
      <c r="Z81" s="48"/>
      <c r="AA81" s="48"/>
      <c r="AB81" s="48"/>
      <c r="AC81" s="64" t="s">
        <v>80</v>
      </c>
      <c r="AD81" s="65" t="s">
        <v>166</v>
      </c>
      <c r="AE81" s="48"/>
      <c r="AF81" s="48"/>
      <c r="AG81" s="48"/>
      <c r="AH81" s="48"/>
      <c r="AI81" s="48"/>
      <c r="AJ81" s="65" t="s">
        <v>107</v>
      </c>
      <c r="AK81" s="48"/>
      <c r="AL81" s="66" t="s">
        <v>135</v>
      </c>
      <c r="AM81" s="69">
        <f t="shared" si="1"/>
        <v>35</v>
      </c>
      <c r="AN81" s="47"/>
      <c r="AO81" s="47"/>
      <c r="AP81" s="47"/>
      <c r="AQ81" s="49"/>
      <c r="AR81" s="27"/>
      <c r="AS81" s="27"/>
    </row>
    <row r="82" spans="1:45" ht="15" customHeight="1">
      <c r="A82" s="27"/>
      <c r="B82" s="27"/>
      <c r="C82" s="27"/>
      <c r="D82" s="27"/>
      <c r="E82" s="67" t="s">
        <v>104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69">
        <f t="shared" si="1"/>
        <v>0</v>
      </c>
      <c r="AN82" s="27"/>
      <c r="AO82" s="27"/>
      <c r="AP82" s="27"/>
      <c r="AQ82" s="27"/>
      <c r="AR82" s="27"/>
      <c r="AS82" s="27"/>
    </row>
    <row r="83" spans="1:45" ht="15" customHeight="1">
      <c r="A83" s="27"/>
      <c r="B83" s="27"/>
      <c r="C83" s="27"/>
      <c r="D83" s="27"/>
      <c r="E83" s="68" t="s">
        <v>111</v>
      </c>
      <c r="F83" s="42"/>
      <c r="G83" s="42"/>
      <c r="H83" s="59" t="s">
        <v>300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60" t="s">
        <v>386</v>
      </c>
      <c r="U83" s="43"/>
      <c r="V83" s="43"/>
      <c r="W83" s="43"/>
      <c r="X83" s="43"/>
      <c r="Y83" s="43"/>
      <c r="Z83" s="43"/>
      <c r="AA83" s="43"/>
      <c r="AB83" s="43"/>
      <c r="AC83" s="60" t="s">
        <v>80</v>
      </c>
      <c r="AD83" s="61" t="s">
        <v>175</v>
      </c>
      <c r="AE83" s="43"/>
      <c r="AF83" s="43"/>
      <c r="AG83" s="43"/>
      <c r="AH83" s="43"/>
      <c r="AI83" s="43"/>
      <c r="AJ83" s="43"/>
      <c r="AK83" s="43"/>
      <c r="AL83" s="44"/>
      <c r="AM83" s="69">
        <f t="shared" si="1"/>
        <v>0</v>
      </c>
      <c r="AN83" s="44"/>
      <c r="AO83" s="44"/>
      <c r="AP83" s="44"/>
      <c r="AQ83" s="45"/>
      <c r="AR83" s="27"/>
      <c r="AS83" s="27"/>
    </row>
    <row r="84" spans="1:45" ht="15" customHeight="1">
      <c r="A84" s="27"/>
      <c r="B84" s="27"/>
      <c r="C84" s="27"/>
      <c r="D84" s="27"/>
      <c r="E84" s="46"/>
      <c r="F84" s="47"/>
      <c r="G84" s="47"/>
      <c r="H84" s="62" t="s">
        <v>301</v>
      </c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63" t="s">
        <v>387</v>
      </c>
      <c r="U84" s="48"/>
      <c r="V84" s="48"/>
      <c r="W84" s="48"/>
      <c r="X84" s="48"/>
      <c r="Y84" s="48"/>
      <c r="Z84" s="48"/>
      <c r="AA84" s="48"/>
      <c r="AB84" s="48"/>
      <c r="AC84" s="64" t="s">
        <v>80</v>
      </c>
      <c r="AD84" s="65" t="s">
        <v>365</v>
      </c>
      <c r="AE84" s="48"/>
      <c r="AF84" s="48"/>
      <c r="AG84" s="48"/>
      <c r="AH84" s="48"/>
      <c r="AI84" s="48"/>
      <c r="AJ84" s="65" t="s">
        <v>129</v>
      </c>
      <c r="AK84" s="48"/>
      <c r="AL84" s="66" t="s">
        <v>135</v>
      </c>
      <c r="AM84" s="69">
        <f t="shared" si="1"/>
        <v>35</v>
      </c>
      <c r="AN84" s="47"/>
      <c r="AO84" s="47"/>
      <c r="AP84" s="47"/>
      <c r="AQ84" s="49"/>
      <c r="AR84" s="27"/>
      <c r="AS84" s="27"/>
    </row>
    <row r="85" spans="1:45" ht="15" customHeight="1">
      <c r="A85" s="27"/>
      <c r="B85" s="27"/>
      <c r="C85" s="27"/>
      <c r="D85" s="27"/>
      <c r="E85" s="67" t="s">
        <v>104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69">
        <f t="shared" si="1"/>
        <v>0</v>
      </c>
      <c r="AN85" s="27"/>
      <c r="AO85" s="27"/>
      <c r="AP85" s="27"/>
      <c r="AQ85" s="27"/>
      <c r="AR85" s="27"/>
      <c r="AS85" s="27"/>
    </row>
    <row r="86" spans="1:45" ht="15" customHeight="1">
      <c r="A86" s="27"/>
      <c r="B86" s="27"/>
      <c r="C86" s="27"/>
      <c r="D86" s="27"/>
      <c r="E86" s="68" t="s">
        <v>117</v>
      </c>
      <c r="F86" s="42"/>
      <c r="G86" s="42"/>
      <c r="H86" s="59" t="s">
        <v>274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60" t="s">
        <v>388</v>
      </c>
      <c r="U86" s="43"/>
      <c r="V86" s="43"/>
      <c r="W86" s="43"/>
      <c r="X86" s="43"/>
      <c r="Y86" s="43"/>
      <c r="Z86" s="43"/>
      <c r="AA86" s="43"/>
      <c r="AB86" s="43"/>
      <c r="AC86" s="60" t="s">
        <v>80</v>
      </c>
      <c r="AD86" s="61" t="s">
        <v>140</v>
      </c>
      <c r="AE86" s="43"/>
      <c r="AF86" s="43"/>
      <c r="AG86" s="43"/>
      <c r="AH86" s="43"/>
      <c r="AI86" s="43"/>
      <c r="AJ86" s="43"/>
      <c r="AK86" s="43"/>
      <c r="AL86" s="44"/>
      <c r="AM86" s="69">
        <f t="shared" si="1"/>
        <v>0</v>
      </c>
      <c r="AN86" s="44"/>
      <c r="AO86" s="44"/>
      <c r="AP86" s="44"/>
      <c r="AQ86" s="45"/>
      <c r="AR86" s="27"/>
      <c r="AS86" s="27"/>
    </row>
    <row r="87" spans="1:45" ht="15" customHeight="1">
      <c r="A87" s="27"/>
      <c r="B87" s="27"/>
      <c r="C87" s="27"/>
      <c r="D87" s="27"/>
      <c r="E87" s="46"/>
      <c r="F87" s="47"/>
      <c r="G87" s="47"/>
      <c r="H87" s="62" t="s">
        <v>275</v>
      </c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63" t="s">
        <v>376</v>
      </c>
      <c r="U87" s="48"/>
      <c r="V87" s="48"/>
      <c r="W87" s="48"/>
      <c r="X87" s="48"/>
      <c r="Y87" s="48"/>
      <c r="Z87" s="48"/>
      <c r="AA87" s="48"/>
      <c r="AB87" s="48"/>
      <c r="AC87" s="64" t="s">
        <v>80</v>
      </c>
      <c r="AD87" s="65" t="s">
        <v>178</v>
      </c>
      <c r="AE87" s="48"/>
      <c r="AF87" s="48"/>
      <c r="AG87" s="48"/>
      <c r="AH87" s="48"/>
      <c r="AI87" s="48"/>
      <c r="AJ87" s="65" t="s">
        <v>107</v>
      </c>
      <c r="AK87" s="48"/>
      <c r="AL87" s="66" t="s">
        <v>135</v>
      </c>
      <c r="AM87" s="69">
        <f t="shared" si="1"/>
        <v>35</v>
      </c>
      <c r="AN87" s="47"/>
      <c r="AO87" s="47"/>
      <c r="AP87" s="47"/>
      <c r="AQ87" s="49"/>
      <c r="AR87" s="27"/>
      <c r="AS87" s="27"/>
    </row>
    <row r="88" spans="1:45" ht="15" customHeight="1">
      <c r="A88" s="27"/>
      <c r="B88" s="27"/>
      <c r="C88" s="27"/>
      <c r="D88" s="27"/>
      <c r="E88" s="67" t="s">
        <v>104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69">
        <f t="shared" si="1"/>
        <v>0</v>
      </c>
      <c r="AN88" s="27"/>
      <c r="AO88" s="27"/>
      <c r="AP88" s="27"/>
      <c r="AQ88" s="27"/>
      <c r="AR88" s="27"/>
      <c r="AS88" s="27"/>
    </row>
    <row r="89" spans="1:45" ht="15" customHeight="1">
      <c r="A89" s="27"/>
      <c r="B89" s="27"/>
      <c r="C89" s="27"/>
      <c r="D89" s="27"/>
      <c r="E89" s="68" t="s">
        <v>130</v>
      </c>
      <c r="F89" s="42"/>
      <c r="G89" s="42"/>
      <c r="H89" s="59" t="s">
        <v>389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60" t="s">
        <v>366</v>
      </c>
      <c r="U89" s="43"/>
      <c r="V89" s="43"/>
      <c r="W89" s="43"/>
      <c r="X89" s="43"/>
      <c r="Y89" s="43"/>
      <c r="Z89" s="43"/>
      <c r="AA89" s="43"/>
      <c r="AB89" s="43"/>
      <c r="AC89" s="60" t="s">
        <v>80</v>
      </c>
      <c r="AD89" s="61" t="s">
        <v>163</v>
      </c>
      <c r="AE89" s="43"/>
      <c r="AF89" s="43"/>
      <c r="AG89" s="43"/>
      <c r="AH89" s="43"/>
      <c r="AI89" s="43"/>
      <c r="AJ89" s="43"/>
      <c r="AK89" s="43"/>
      <c r="AL89" s="44"/>
      <c r="AM89" s="69">
        <f t="shared" si="1"/>
        <v>0</v>
      </c>
      <c r="AN89" s="44"/>
      <c r="AO89" s="44"/>
      <c r="AP89" s="44"/>
      <c r="AQ89" s="45"/>
      <c r="AR89" s="27"/>
      <c r="AS89" s="27"/>
    </row>
    <row r="90" spans="1:45" ht="15" customHeight="1">
      <c r="A90" s="27"/>
      <c r="B90" s="27"/>
      <c r="C90" s="27"/>
      <c r="D90" s="27"/>
      <c r="E90" s="46"/>
      <c r="F90" s="47"/>
      <c r="G90" s="47"/>
      <c r="H90" s="62" t="s">
        <v>313</v>
      </c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63" t="s">
        <v>366</v>
      </c>
      <c r="U90" s="48"/>
      <c r="V90" s="48"/>
      <c r="W90" s="48"/>
      <c r="X90" s="48"/>
      <c r="Y90" s="48"/>
      <c r="Z90" s="48"/>
      <c r="AA90" s="48"/>
      <c r="AB90" s="48"/>
      <c r="AC90" s="64" t="s">
        <v>80</v>
      </c>
      <c r="AD90" s="65" t="s">
        <v>390</v>
      </c>
      <c r="AE90" s="48"/>
      <c r="AF90" s="48"/>
      <c r="AG90" s="48"/>
      <c r="AH90" s="48"/>
      <c r="AI90" s="48"/>
      <c r="AJ90" s="65" t="s">
        <v>120</v>
      </c>
      <c r="AK90" s="48"/>
      <c r="AL90" s="66" t="s">
        <v>135</v>
      </c>
      <c r="AM90" s="69">
        <f t="shared" si="1"/>
        <v>35</v>
      </c>
      <c r="AN90" s="47"/>
      <c r="AO90" s="47"/>
      <c r="AP90" s="47"/>
      <c r="AQ90" s="49"/>
      <c r="AR90" s="27"/>
      <c r="AS90" s="27"/>
    </row>
    <row r="91" spans="1:45" ht="15" customHeight="1">
      <c r="A91" s="27"/>
      <c r="B91" s="27"/>
      <c r="C91" s="27"/>
      <c r="D91" s="27"/>
      <c r="E91" s="67" t="s">
        <v>104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69">
        <f t="shared" si="1"/>
        <v>0</v>
      </c>
      <c r="AN91" s="27"/>
      <c r="AO91" s="27"/>
      <c r="AP91" s="27"/>
      <c r="AQ91" s="27"/>
      <c r="AR91" s="27"/>
      <c r="AS91" s="27"/>
    </row>
    <row r="92" spans="1:45" ht="15" customHeight="1">
      <c r="A92" s="27"/>
      <c r="B92" s="27"/>
      <c r="C92" s="27"/>
      <c r="D92" s="27"/>
      <c r="E92" s="68" t="s">
        <v>133</v>
      </c>
      <c r="F92" s="42"/>
      <c r="G92" s="42"/>
      <c r="H92" s="59" t="s">
        <v>306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60" t="s">
        <v>349</v>
      </c>
      <c r="U92" s="43"/>
      <c r="V92" s="43"/>
      <c r="W92" s="43"/>
      <c r="X92" s="43"/>
      <c r="Y92" s="43"/>
      <c r="Z92" s="43"/>
      <c r="AA92" s="43"/>
      <c r="AB92" s="43"/>
      <c r="AC92" s="60" t="s">
        <v>80</v>
      </c>
      <c r="AD92" s="61" t="s">
        <v>391</v>
      </c>
      <c r="AE92" s="43"/>
      <c r="AF92" s="43"/>
      <c r="AG92" s="43"/>
      <c r="AH92" s="43"/>
      <c r="AI92" s="43"/>
      <c r="AJ92" s="43"/>
      <c r="AK92" s="43"/>
      <c r="AL92" s="44"/>
      <c r="AM92" s="69">
        <f t="shared" si="1"/>
        <v>0</v>
      </c>
      <c r="AN92" s="44"/>
      <c r="AO92" s="44"/>
      <c r="AP92" s="44"/>
      <c r="AQ92" s="45"/>
      <c r="AR92" s="27"/>
      <c r="AS92" s="27"/>
    </row>
    <row r="93" spans="1:45" ht="15" customHeight="1">
      <c r="A93" s="27"/>
      <c r="B93" s="27"/>
      <c r="C93" s="27"/>
      <c r="D93" s="27"/>
      <c r="E93" s="46"/>
      <c r="F93" s="47"/>
      <c r="G93" s="47"/>
      <c r="H93" s="62" t="s">
        <v>307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63" t="s">
        <v>349</v>
      </c>
      <c r="U93" s="48"/>
      <c r="V93" s="48"/>
      <c r="W93" s="48"/>
      <c r="X93" s="48"/>
      <c r="Y93" s="48"/>
      <c r="Z93" s="48"/>
      <c r="AA93" s="48"/>
      <c r="AB93" s="48"/>
      <c r="AC93" s="64" t="s">
        <v>80</v>
      </c>
      <c r="AD93" s="65" t="s">
        <v>162</v>
      </c>
      <c r="AE93" s="48"/>
      <c r="AF93" s="48"/>
      <c r="AG93" s="48"/>
      <c r="AH93" s="48"/>
      <c r="AI93" s="48"/>
      <c r="AJ93" s="65" t="s">
        <v>123</v>
      </c>
      <c r="AK93" s="48"/>
      <c r="AL93" s="66" t="s">
        <v>135</v>
      </c>
      <c r="AM93" s="69">
        <f t="shared" si="1"/>
        <v>35</v>
      </c>
      <c r="AN93" s="47"/>
      <c r="AO93" s="47"/>
      <c r="AP93" s="47"/>
      <c r="AQ93" s="49"/>
      <c r="AR93" s="27"/>
      <c r="AS93" s="27"/>
    </row>
    <row r="94" spans="1:45" ht="15" customHeight="1">
      <c r="A94" s="27"/>
      <c r="B94" s="27"/>
      <c r="C94" s="27"/>
      <c r="D94" s="27"/>
      <c r="E94" s="67" t="s">
        <v>104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69">
        <f t="shared" si="1"/>
        <v>0</v>
      </c>
      <c r="AN94" s="27"/>
      <c r="AO94" s="27"/>
      <c r="AP94" s="27"/>
      <c r="AQ94" s="27"/>
      <c r="AR94" s="27"/>
      <c r="AS94" s="27"/>
    </row>
    <row r="95" spans="1:45" ht="15" customHeight="1">
      <c r="A95" s="27"/>
      <c r="B95" s="27"/>
      <c r="C95" s="27"/>
      <c r="D95" s="27"/>
      <c r="E95" s="68" t="s">
        <v>146</v>
      </c>
      <c r="F95" s="42"/>
      <c r="G95" s="42"/>
      <c r="H95" s="59" t="s">
        <v>276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60" t="s">
        <v>376</v>
      </c>
      <c r="U95" s="43"/>
      <c r="V95" s="43"/>
      <c r="W95" s="43"/>
      <c r="X95" s="43"/>
      <c r="Y95" s="43"/>
      <c r="Z95" s="43"/>
      <c r="AA95" s="43"/>
      <c r="AB95" s="43"/>
      <c r="AC95" s="60" t="s">
        <v>80</v>
      </c>
      <c r="AD95" s="61" t="s">
        <v>164</v>
      </c>
      <c r="AE95" s="43"/>
      <c r="AF95" s="43"/>
      <c r="AG95" s="43"/>
      <c r="AH95" s="43"/>
      <c r="AI95" s="43"/>
      <c r="AJ95" s="43"/>
      <c r="AK95" s="43"/>
      <c r="AL95" s="44"/>
      <c r="AM95" s="69">
        <f t="shared" si="1"/>
        <v>0</v>
      </c>
      <c r="AN95" s="44"/>
      <c r="AO95" s="44"/>
      <c r="AP95" s="44"/>
      <c r="AQ95" s="45"/>
      <c r="AR95" s="27"/>
      <c r="AS95" s="27"/>
    </row>
    <row r="96" spans="1:45" ht="15" customHeight="1">
      <c r="A96" s="27"/>
      <c r="B96" s="27"/>
      <c r="C96" s="27"/>
      <c r="D96" s="27"/>
      <c r="E96" s="46"/>
      <c r="F96" s="47"/>
      <c r="G96" s="47"/>
      <c r="H96" s="62" t="s">
        <v>277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63" t="s">
        <v>376</v>
      </c>
      <c r="U96" s="48"/>
      <c r="V96" s="48"/>
      <c r="W96" s="48"/>
      <c r="X96" s="48"/>
      <c r="Y96" s="48"/>
      <c r="Z96" s="48"/>
      <c r="AA96" s="48"/>
      <c r="AB96" s="48"/>
      <c r="AC96" s="64" t="s">
        <v>80</v>
      </c>
      <c r="AD96" s="65" t="s">
        <v>169</v>
      </c>
      <c r="AE96" s="48"/>
      <c r="AF96" s="48"/>
      <c r="AG96" s="48"/>
      <c r="AH96" s="48"/>
      <c r="AI96" s="48"/>
      <c r="AJ96" s="65" t="s">
        <v>106</v>
      </c>
      <c r="AK96" s="48"/>
      <c r="AL96" s="66" t="s">
        <v>135</v>
      </c>
      <c r="AM96" s="69">
        <f t="shared" si="1"/>
        <v>35</v>
      </c>
      <c r="AN96" s="47"/>
      <c r="AO96" s="47"/>
      <c r="AP96" s="47"/>
      <c r="AQ96" s="49"/>
      <c r="AR96" s="27"/>
      <c r="AS96" s="27"/>
    </row>
    <row r="97" spans="1:45" ht="15" customHeight="1">
      <c r="A97" s="27"/>
      <c r="B97" s="27"/>
      <c r="C97" s="27"/>
      <c r="D97" s="27"/>
      <c r="E97" s="67" t="s">
        <v>104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69">
        <f t="shared" si="1"/>
        <v>0</v>
      </c>
      <c r="AN97" s="27"/>
      <c r="AO97" s="27"/>
      <c r="AP97" s="27"/>
      <c r="AQ97" s="27"/>
      <c r="AR97" s="27"/>
      <c r="AS97" s="27"/>
    </row>
    <row r="98" spans="1:45" ht="15" customHeight="1">
      <c r="A98" s="27"/>
      <c r="B98" s="27"/>
      <c r="C98" s="27"/>
      <c r="D98" s="27"/>
      <c r="E98" s="68" t="s">
        <v>134</v>
      </c>
      <c r="F98" s="42"/>
      <c r="G98" s="42"/>
      <c r="H98" s="59" t="s">
        <v>336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60" t="s">
        <v>392</v>
      </c>
      <c r="U98" s="43"/>
      <c r="V98" s="43"/>
      <c r="W98" s="43"/>
      <c r="X98" s="43"/>
      <c r="Y98" s="43"/>
      <c r="Z98" s="43"/>
      <c r="AA98" s="43"/>
      <c r="AB98" s="43"/>
      <c r="AC98" s="60" t="s">
        <v>80</v>
      </c>
      <c r="AD98" s="61" t="s">
        <v>393</v>
      </c>
      <c r="AE98" s="43"/>
      <c r="AF98" s="43"/>
      <c r="AG98" s="43"/>
      <c r="AH98" s="43"/>
      <c r="AI98" s="43"/>
      <c r="AJ98" s="43"/>
      <c r="AK98" s="43"/>
      <c r="AL98" s="44"/>
      <c r="AM98" s="69">
        <f t="shared" si="1"/>
        <v>0</v>
      </c>
      <c r="AN98" s="44"/>
      <c r="AO98" s="44"/>
      <c r="AP98" s="44"/>
      <c r="AQ98" s="45"/>
      <c r="AR98" s="27"/>
      <c r="AS98" s="27"/>
    </row>
    <row r="99" spans="1:45" ht="15" customHeight="1">
      <c r="A99" s="27"/>
      <c r="B99" s="27"/>
      <c r="C99" s="27"/>
      <c r="D99" s="27"/>
      <c r="E99" s="46"/>
      <c r="F99" s="47"/>
      <c r="G99" s="47"/>
      <c r="H99" s="62" t="s">
        <v>337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63" t="s">
        <v>392</v>
      </c>
      <c r="U99" s="48"/>
      <c r="V99" s="48"/>
      <c r="W99" s="48"/>
      <c r="X99" s="48"/>
      <c r="Y99" s="48"/>
      <c r="Z99" s="48"/>
      <c r="AA99" s="48"/>
      <c r="AB99" s="48"/>
      <c r="AC99" s="64" t="s">
        <v>80</v>
      </c>
      <c r="AD99" s="65" t="s">
        <v>157</v>
      </c>
      <c r="AE99" s="48"/>
      <c r="AF99" s="48"/>
      <c r="AG99" s="48"/>
      <c r="AH99" s="48"/>
      <c r="AI99" s="48"/>
      <c r="AJ99" s="65" t="s">
        <v>124</v>
      </c>
      <c r="AK99" s="48"/>
      <c r="AL99" s="66" t="s">
        <v>158</v>
      </c>
      <c r="AM99" s="69">
        <f t="shared" si="1"/>
        <v>34</v>
      </c>
      <c r="AN99" s="47"/>
      <c r="AO99" s="47"/>
      <c r="AP99" s="47"/>
      <c r="AQ99" s="49"/>
      <c r="AR99" s="27"/>
      <c r="AS99" s="27"/>
    </row>
    <row r="100" spans="1:45" ht="15" customHeight="1">
      <c r="A100" s="27"/>
      <c r="B100" s="27"/>
      <c r="C100" s="27"/>
      <c r="D100" s="27"/>
      <c r="E100" s="67" t="s">
        <v>104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69">
        <f t="shared" si="1"/>
        <v>0</v>
      </c>
      <c r="AN100" s="27"/>
      <c r="AO100" s="27"/>
      <c r="AP100" s="27"/>
      <c r="AQ100" s="27"/>
      <c r="AR100" s="27"/>
      <c r="AS100" s="27"/>
    </row>
    <row r="101" spans="1:45" ht="15" customHeight="1">
      <c r="A101" s="27"/>
      <c r="B101" s="27"/>
      <c r="C101" s="27"/>
      <c r="D101" s="27"/>
      <c r="E101" s="68" t="s">
        <v>151</v>
      </c>
      <c r="F101" s="42"/>
      <c r="G101" s="42"/>
      <c r="H101" s="59" t="s">
        <v>247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60" t="s">
        <v>394</v>
      </c>
      <c r="U101" s="43"/>
      <c r="V101" s="43"/>
      <c r="W101" s="43"/>
      <c r="X101" s="43"/>
      <c r="Y101" s="43"/>
      <c r="Z101" s="43"/>
      <c r="AA101" s="43"/>
      <c r="AB101" s="43"/>
      <c r="AC101" s="60" t="s">
        <v>80</v>
      </c>
      <c r="AD101" s="61" t="s">
        <v>395</v>
      </c>
      <c r="AE101" s="43"/>
      <c r="AF101" s="43"/>
      <c r="AG101" s="43"/>
      <c r="AH101" s="43"/>
      <c r="AI101" s="43"/>
      <c r="AJ101" s="43"/>
      <c r="AK101" s="43"/>
      <c r="AL101" s="44"/>
      <c r="AM101" s="69">
        <f t="shared" si="1"/>
        <v>0</v>
      </c>
      <c r="AN101" s="44"/>
      <c r="AO101" s="44"/>
      <c r="AP101" s="44"/>
      <c r="AQ101" s="45"/>
      <c r="AR101" s="27"/>
      <c r="AS101" s="27"/>
    </row>
    <row r="102" spans="1:45" ht="15" customHeight="1">
      <c r="A102" s="27"/>
      <c r="B102" s="27"/>
      <c r="C102" s="27"/>
      <c r="D102" s="27"/>
      <c r="E102" s="46"/>
      <c r="F102" s="47"/>
      <c r="G102" s="47"/>
      <c r="H102" s="62" t="s">
        <v>246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63" t="s">
        <v>387</v>
      </c>
      <c r="U102" s="48"/>
      <c r="V102" s="48"/>
      <c r="W102" s="48"/>
      <c r="X102" s="48"/>
      <c r="Y102" s="48"/>
      <c r="Z102" s="48"/>
      <c r="AA102" s="48"/>
      <c r="AB102" s="48"/>
      <c r="AC102" s="64" t="s">
        <v>80</v>
      </c>
      <c r="AD102" s="65" t="s">
        <v>396</v>
      </c>
      <c r="AE102" s="48"/>
      <c r="AF102" s="48"/>
      <c r="AG102" s="48"/>
      <c r="AH102" s="48"/>
      <c r="AI102" s="48"/>
      <c r="AJ102" s="65" t="s">
        <v>119</v>
      </c>
      <c r="AK102" s="48"/>
      <c r="AL102" s="66" t="s">
        <v>158</v>
      </c>
      <c r="AM102" s="69">
        <f t="shared" si="1"/>
        <v>34</v>
      </c>
      <c r="AN102" s="47"/>
      <c r="AO102" s="47"/>
      <c r="AP102" s="47"/>
      <c r="AQ102" s="49"/>
      <c r="AR102" s="27"/>
      <c r="AS102" s="27"/>
    </row>
    <row r="103" spans="1:45" ht="15" customHeight="1">
      <c r="A103" s="27"/>
      <c r="B103" s="27"/>
      <c r="C103" s="27"/>
      <c r="D103" s="27"/>
      <c r="E103" s="67" t="s">
        <v>104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69">
        <f t="shared" si="1"/>
        <v>0</v>
      </c>
      <c r="AN103" s="27"/>
      <c r="AO103" s="27"/>
      <c r="AP103" s="27"/>
      <c r="AQ103" s="27"/>
      <c r="AR103" s="27"/>
      <c r="AS103" s="27"/>
    </row>
    <row r="104" spans="1:45" ht="15" customHeight="1">
      <c r="A104" s="27"/>
      <c r="B104" s="27"/>
      <c r="C104" s="27"/>
      <c r="D104" s="27"/>
      <c r="E104" s="68" t="s">
        <v>152</v>
      </c>
      <c r="F104" s="42"/>
      <c r="G104" s="42"/>
      <c r="H104" s="59" t="s">
        <v>279</v>
      </c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0" t="s">
        <v>376</v>
      </c>
      <c r="U104" s="43"/>
      <c r="V104" s="43"/>
      <c r="W104" s="43"/>
      <c r="X104" s="43"/>
      <c r="Y104" s="43"/>
      <c r="Z104" s="43"/>
      <c r="AA104" s="43"/>
      <c r="AB104" s="43"/>
      <c r="AC104" s="60" t="s">
        <v>80</v>
      </c>
      <c r="AD104" s="61" t="s">
        <v>155</v>
      </c>
      <c r="AE104" s="43"/>
      <c r="AF104" s="43"/>
      <c r="AG104" s="43"/>
      <c r="AH104" s="43"/>
      <c r="AI104" s="43"/>
      <c r="AJ104" s="43"/>
      <c r="AK104" s="43"/>
      <c r="AL104" s="44"/>
      <c r="AM104" s="69">
        <f t="shared" si="1"/>
        <v>0</v>
      </c>
      <c r="AN104" s="44"/>
      <c r="AO104" s="44"/>
      <c r="AP104" s="44"/>
      <c r="AQ104" s="45"/>
      <c r="AR104" s="27"/>
      <c r="AS104" s="27"/>
    </row>
    <row r="105" spans="1:45" ht="15" customHeight="1">
      <c r="A105" s="27"/>
      <c r="B105" s="27"/>
      <c r="C105" s="27"/>
      <c r="D105" s="27"/>
      <c r="E105" s="46"/>
      <c r="F105" s="47"/>
      <c r="G105" s="47"/>
      <c r="H105" s="62" t="s">
        <v>278</v>
      </c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63" t="s">
        <v>376</v>
      </c>
      <c r="U105" s="48"/>
      <c r="V105" s="48"/>
      <c r="W105" s="48"/>
      <c r="X105" s="48"/>
      <c r="Y105" s="48"/>
      <c r="Z105" s="48"/>
      <c r="AA105" s="48"/>
      <c r="AB105" s="48"/>
      <c r="AC105" s="64" t="s">
        <v>80</v>
      </c>
      <c r="AD105" s="65" t="s">
        <v>182</v>
      </c>
      <c r="AE105" s="48"/>
      <c r="AF105" s="48"/>
      <c r="AG105" s="48"/>
      <c r="AH105" s="48"/>
      <c r="AI105" s="48"/>
      <c r="AJ105" s="65" t="s">
        <v>131</v>
      </c>
      <c r="AK105" s="48"/>
      <c r="AL105" s="66" t="s">
        <v>158</v>
      </c>
      <c r="AM105" s="69">
        <f t="shared" si="1"/>
        <v>34</v>
      </c>
      <c r="AN105" s="47"/>
      <c r="AO105" s="47"/>
      <c r="AP105" s="47"/>
      <c r="AQ105" s="49"/>
      <c r="AR105" s="27"/>
      <c r="AS105" s="27"/>
    </row>
    <row r="106" spans="1:45" ht="15" customHeight="1">
      <c r="A106" s="27"/>
      <c r="B106" s="27"/>
      <c r="C106" s="27"/>
      <c r="D106" s="27"/>
      <c r="E106" s="67" t="s">
        <v>104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69">
        <f t="shared" si="1"/>
        <v>0</v>
      </c>
      <c r="AN106" s="27"/>
      <c r="AO106" s="27"/>
      <c r="AP106" s="27"/>
      <c r="AQ106" s="27"/>
      <c r="AR106" s="27"/>
      <c r="AS106" s="27"/>
    </row>
    <row r="107" spans="1:45" ht="15" customHeight="1">
      <c r="A107" s="27"/>
      <c r="B107" s="27"/>
      <c r="C107" s="27"/>
      <c r="D107" s="27"/>
      <c r="E107" s="68" t="s">
        <v>154</v>
      </c>
      <c r="F107" s="42"/>
      <c r="G107" s="42"/>
      <c r="H107" s="59" t="s">
        <v>397</v>
      </c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60" t="s">
        <v>398</v>
      </c>
      <c r="U107" s="43"/>
      <c r="V107" s="43"/>
      <c r="W107" s="43"/>
      <c r="X107" s="43"/>
      <c r="Y107" s="43"/>
      <c r="Z107" s="43"/>
      <c r="AA107" s="43"/>
      <c r="AB107" s="43"/>
      <c r="AC107" s="60" t="s">
        <v>80</v>
      </c>
      <c r="AD107" s="61" t="s">
        <v>180</v>
      </c>
      <c r="AE107" s="43"/>
      <c r="AF107" s="43"/>
      <c r="AG107" s="43"/>
      <c r="AH107" s="43"/>
      <c r="AI107" s="43"/>
      <c r="AJ107" s="43"/>
      <c r="AK107" s="43"/>
      <c r="AL107" s="44"/>
      <c r="AM107" s="69">
        <f t="shared" si="1"/>
        <v>0</v>
      </c>
      <c r="AN107" s="44"/>
      <c r="AO107" s="44"/>
      <c r="AP107" s="44"/>
      <c r="AQ107" s="45"/>
      <c r="AR107" s="27"/>
      <c r="AS107" s="27"/>
    </row>
    <row r="108" spans="1:45" ht="15" customHeight="1">
      <c r="A108" s="27"/>
      <c r="B108" s="27"/>
      <c r="C108" s="27"/>
      <c r="D108" s="27"/>
      <c r="E108" s="46"/>
      <c r="F108" s="47"/>
      <c r="G108" s="47"/>
      <c r="H108" s="62" t="s">
        <v>305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63" t="s">
        <v>398</v>
      </c>
      <c r="U108" s="48"/>
      <c r="V108" s="48"/>
      <c r="W108" s="48"/>
      <c r="X108" s="48"/>
      <c r="Y108" s="48"/>
      <c r="Z108" s="48"/>
      <c r="AA108" s="48"/>
      <c r="AB108" s="48"/>
      <c r="AC108" s="64" t="s">
        <v>80</v>
      </c>
      <c r="AD108" s="65" t="s">
        <v>176</v>
      </c>
      <c r="AE108" s="48"/>
      <c r="AF108" s="48"/>
      <c r="AG108" s="48"/>
      <c r="AH108" s="48"/>
      <c r="AI108" s="48"/>
      <c r="AJ108" s="65" t="s">
        <v>101</v>
      </c>
      <c r="AK108" s="48"/>
      <c r="AL108" s="66" t="s">
        <v>138</v>
      </c>
      <c r="AM108" s="69">
        <f t="shared" si="1"/>
        <v>33</v>
      </c>
      <c r="AN108" s="47"/>
      <c r="AO108" s="47"/>
      <c r="AP108" s="47"/>
      <c r="AQ108" s="49"/>
      <c r="AR108" s="27"/>
      <c r="AS108" s="27"/>
    </row>
    <row r="109" spans="1:45" ht="15" customHeight="1">
      <c r="A109" s="27"/>
      <c r="B109" s="27"/>
      <c r="C109" s="27"/>
      <c r="D109" s="27"/>
      <c r="E109" s="67" t="s">
        <v>104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69">
        <f t="shared" si="1"/>
        <v>0</v>
      </c>
      <c r="AN109" s="27"/>
      <c r="AO109" s="27"/>
      <c r="AP109" s="27"/>
      <c r="AQ109" s="27"/>
      <c r="AR109" s="27"/>
      <c r="AS109" s="27"/>
    </row>
    <row r="110" spans="1:45" ht="15" customHeight="1">
      <c r="A110" s="27"/>
      <c r="B110" s="27"/>
      <c r="C110" s="27"/>
      <c r="D110" s="27"/>
      <c r="E110" s="68" t="s">
        <v>150</v>
      </c>
      <c r="F110" s="42"/>
      <c r="G110" s="42"/>
      <c r="H110" s="59" t="s">
        <v>282</v>
      </c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60" t="s">
        <v>366</v>
      </c>
      <c r="U110" s="43"/>
      <c r="V110" s="43"/>
      <c r="W110" s="43"/>
      <c r="X110" s="43"/>
      <c r="Y110" s="43"/>
      <c r="Z110" s="43"/>
      <c r="AA110" s="43"/>
      <c r="AB110" s="43"/>
      <c r="AC110" s="60" t="s">
        <v>80</v>
      </c>
      <c r="AD110" s="61" t="s">
        <v>142</v>
      </c>
      <c r="AE110" s="43"/>
      <c r="AF110" s="43"/>
      <c r="AG110" s="43"/>
      <c r="AH110" s="43"/>
      <c r="AI110" s="43"/>
      <c r="AJ110" s="43"/>
      <c r="AK110" s="43"/>
      <c r="AL110" s="44"/>
      <c r="AM110" s="69">
        <f t="shared" si="1"/>
        <v>0</v>
      </c>
      <c r="AN110" s="44"/>
      <c r="AO110" s="44"/>
      <c r="AP110" s="44"/>
      <c r="AQ110" s="45"/>
      <c r="AR110" s="27"/>
      <c r="AS110" s="27"/>
    </row>
    <row r="111" spans="1:45" ht="15" customHeight="1">
      <c r="A111" s="27"/>
      <c r="B111" s="27"/>
      <c r="C111" s="27"/>
      <c r="D111" s="27"/>
      <c r="E111" s="46"/>
      <c r="F111" s="47"/>
      <c r="G111" s="47"/>
      <c r="H111" s="62" t="s">
        <v>281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63" t="s">
        <v>366</v>
      </c>
      <c r="U111" s="48"/>
      <c r="V111" s="48"/>
      <c r="W111" s="48"/>
      <c r="X111" s="48"/>
      <c r="Y111" s="48"/>
      <c r="Z111" s="48"/>
      <c r="AA111" s="48"/>
      <c r="AB111" s="48"/>
      <c r="AC111" s="64" t="s">
        <v>80</v>
      </c>
      <c r="AD111" s="65" t="s">
        <v>399</v>
      </c>
      <c r="AE111" s="48"/>
      <c r="AF111" s="48"/>
      <c r="AG111" s="48"/>
      <c r="AH111" s="48"/>
      <c r="AI111" s="48"/>
      <c r="AJ111" s="65" t="s">
        <v>132</v>
      </c>
      <c r="AK111" s="48"/>
      <c r="AL111" s="66" t="s">
        <v>138</v>
      </c>
      <c r="AM111" s="69">
        <f t="shared" si="1"/>
        <v>33</v>
      </c>
      <c r="AN111" s="47"/>
      <c r="AO111" s="47"/>
      <c r="AP111" s="47"/>
      <c r="AQ111" s="49"/>
      <c r="AR111" s="27"/>
      <c r="AS111" s="27"/>
    </row>
    <row r="112" spans="1:45" ht="15" customHeight="1">
      <c r="A112" s="27"/>
      <c r="B112" s="27"/>
      <c r="C112" s="27"/>
      <c r="D112" s="27"/>
      <c r="E112" s="67" t="s">
        <v>104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69">
        <f t="shared" si="1"/>
        <v>0</v>
      </c>
      <c r="AN112" s="27"/>
      <c r="AO112" s="27"/>
      <c r="AP112" s="27"/>
      <c r="AQ112" s="27"/>
      <c r="AR112" s="27"/>
      <c r="AS112" s="27"/>
    </row>
    <row r="113" spans="1:45" ht="15" customHeight="1">
      <c r="A113" s="27"/>
      <c r="B113" s="27"/>
      <c r="C113" s="27"/>
      <c r="D113" s="27"/>
      <c r="E113" s="68" t="s">
        <v>145</v>
      </c>
      <c r="F113" s="42"/>
      <c r="G113" s="42"/>
      <c r="H113" s="59" t="s">
        <v>331</v>
      </c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0" t="s">
        <v>392</v>
      </c>
      <c r="U113" s="43"/>
      <c r="V113" s="43"/>
      <c r="W113" s="43"/>
      <c r="X113" s="43"/>
      <c r="Y113" s="43"/>
      <c r="Z113" s="43"/>
      <c r="AA113" s="43"/>
      <c r="AB113" s="43"/>
      <c r="AC113" s="60" t="s">
        <v>80</v>
      </c>
      <c r="AD113" s="61" t="s">
        <v>400</v>
      </c>
      <c r="AE113" s="43"/>
      <c r="AF113" s="43"/>
      <c r="AG113" s="43"/>
      <c r="AH113" s="43"/>
      <c r="AI113" s="43"/>
      <c r="AJ113" s="43"/>
      <c r="AK113" s="43"/>
      <c r="AL113" s="44"/>
      <c r="AM113" s="69">
        <f t="shared" si="1"/>
        <v>0</v>
      </c>
      <c r="AN113" s="44"/>
      <c r="AO113" s="44"/>
      <c r="AP113" s="44"/>
      <c r="AQ113" s="45"/>
      <c r="AR113" s="27"/>
      <c r="AS113" s="27"/>
    </row>
    <row r="114" spans="1:45" ht="15" customHeight="1">
      <c r="A114" s="27"/>
      <c r="B114" s="27"/>
      <c r="C114" s="27"/>
      <c r="D114" s="27"/>
      <c r="E114" s="46"/>
      <c r="F114" s="47"/>
      <c r="G114" s="47"/>
      <c r="H114" s="62" t="s">
        <v>335</v>
      </c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63" t="s">
        <v>392</v>
      </c>
      <c r="U114" s="48"/>
      <c r="V114" s="48"/>
      <c r="W114" s="48"/>
      <c r="X114" s="48"/>
      <c r="Y114" s="48"/>
      <c r="Z114" s="48"/>
      <c r="AA114" s="48"/>
      <c r="AB114" s="48"/>
      <c r="AC114" s="64" t="s">
        <v>80</v>
      </c>
      <c r="AD114" s="65" t="s">
        <v>148</v>
      </c>
      <c r="AE114" s="48"/>
      <c r="AF114" s="48"/>
      <c r="AG114" s="48"/>
      <c r="AH114" s="48"/>
      <c r="AI114" s="48"/>
      <c r="AJ114" s="65" t="s">
        <v>125</v>
      </c>
      <c r="AK114" s="48"/>
      <c r="AL114" s="66" t="s">
        <v>138</v>
      </c>
      <c r="AM114" s="69">
        <f t="shared" si="1"/>
        <v>33</v>
      </c>
      <c r="AN114" s="47"/>
      <c r="AO114" s="47"/>
      <c r="AP114" s="47"/>
      <c r="AQ114" s="49"/>
      <c r="AR114" s="27"/>
      <c r="AS114" s="27"/>
    </row>
    <row r="115" spans="1:45" ht="15" customHeight="1">
      <c r="A115" s="27"/>
      <c r="B115" s="27"/>
      <c r="C115" s="27"/>
      <c r="D115" s="27"/>
      <c r="E115" s="67" t="s">
        <v>104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69">
        <f t="shared" si="1"/>
        <v>0</v>
      </c>
      <c r="AN115" s="27"/>
      <c r="AO115" s="27"/>
      <c r="AP115" s="27"/>
      <c r="AQ115" s="27"/>
      <c r="AR115" s="27"/>
      <c r="AS115" s="27"/>
    </row>
    <row r="116" spans="1:45" ht="15" customHeight="1">
      <c r="A116" s="27"/>
      <c r="B116" s="27"/>
      <c r="C116" s="27"/>
      <c r="D116" s="27"/>
      <c r="E116" s="68" t="s">
        <v>144</v>
      </c>
      <c r="F116" s="42"/>
      <c r="G116" s="42"/>
      <c r="H116" s="59" t="s">
        <v>317</v>
      </c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60" t="s">
        <v>401</v>
      </c>
      <c r="U116" s="43"/>
      <c r="V116" s="43"/>
      <c r="W116" s="43"/>
      <c r="X116" s="43"/>
      <c r="Y116" s="43"/>
      <c r="Z116" s="43"/>
      <c r="AA116" s="43"/>
      <c r="AB116" s="43"/>
      <c r="AC116" s="60" t="s">
        <v>80</v>
      </c>
      <c r="AD116" s="61" t="s">
        <v>178</v>
      </c>
      <c r="AE116" s="43"/>
      <c r="AF116" s="43"/>
      <c r="AG116" s="43"/>
      <c r="AH116" s="43"/>
      <c r="AI116" s="43"/>
      <c r="AJ116" s="43"/>
      <c r="AK116" s="43"/>
      <c r="AL116" s="44"/>
      <c r="AM116" s="69">
        <f t="shared" si="1"/>
        <v>0</v>
      </c>
      <c r="AN116" s="44"/>
      <c r="AO116" s="44"/>
      <c r="AP116" s="44"/>
      <c r="AQ116" s="45"/>
      <c r="AR116" s="27"/>
      <c r="AS116" s="27"/>
    </row>
    <row r="117" spans="1:45" ht="15" customHeight="1">
      <c r="A117" s="27"/>
      <c r="B117" s="27"/>
      <c r="C117" s="27"/>
      <c r="D117" s="27"/>
      <c r="E117" s="46"/>
      <c r="F117" s="47"/>
      <c r="G117" s="47"/>
      <c r="H117" s="62" t="s">
        <v>402</v>
      </c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63" t="s">
        <v>349</v>
      </c>
      <c r="U117" s="48"/>
      <c r="V117" s="48"/>
      <c r="W117" s="48"/>
      <c r="X117" s="48"/>
      <c r="Y117" s="48"/>
      <c r="Z117" s="48"/>
      <c r="AA117" s="48"/>
      <c r="AB117" s="48"/>
      <c r="AC117" s="64" t="s">
        <v>80</v>
      </c>
      <c r="AD117" s="65" t="s">
        <v>178</v>
      </c>
      <c r="AE117" s="48"/>
      <c r="AF117" s="48"/>
      <c r="AG117" s="48"/>
      <c r="AH117" s="48"/>
      <c r="AI117" s="48"/>
      <c r="AJ117" s="65" t="s">
        <v>152</v>
      </c>
      <c r="AK117" s="48"/>
      <c r="AL117" s="66" t="s">
        <v>138</v>
      </c>
      <c r="AM117" s="69">
        <f t="shared" si="1"/>
        <v>33</v>
      </c>
      <c r="AN117" s="47"/>
      <c r="AO117" s="47"/>
      <c r="AP117" s="47"/>
      <c r="AQ117" s="49"/>
      <c r="AR117" s="27"/>
      <c r="AS117" s="27"/>
    </row>
    <row r="118" spans="1:45" ht="15" customHeight="1">
      <c r="A118" s="27"/>
      <c r="B118" s="27"/>
      <c r="C118" s="27"/>
      <c r="D118" s="27"/>
      <c r="E118" s="67" t="s">
        <v>104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69">
        <f t="shared" si="1"/>
        <v>0</v>
      </c>
      <c r="AN118" s="27"/>
      <c r="AO118" s="27"/>
      <c r="AP118" s="27"/>
      <c r="AQ118" s="27"/>
      <c r="AR118" s="27"/>
      <c r="AS118" s="27"/>
    </row>
    <row r="119" spans="1:45" ht="15" customHeight="1">
      <c r="A119" s="27"/>
      <c r="B119" s="27"/>
      <c r="C119" s="27"/>
      <c r="D119" s="27"/>
      <c r="E119" s="68" t="s">
        <v>138</v>
      </c>
      <c r="F119" s="42"/>
      <c r="G119" s="42"/>
      <c r="H119" s="59" t="s">
        <v>290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60" t="s">
        <v>387</v>
      </c>
      <c r="U119" s="43"/>
      <c r="V119" s="43"/>
      <c r="W119" s="43"/>
      <c r="X119" s="43"/>
      <c r="Y119" s="43"/>
      <c r="Z119" s="43"/>
      <c r="AA119" s="43"/>
      <c r="AB119" s="43"/>
      <c r="AC119" s="60" t="s">
        <v>80</v>
      </c>
      <c r="AD119" s="61" t="s">
        <v>372</v>
      </c>
      <c r="AE119" s="43"/>
      <c r="AF119" s="43"/>
      <c r="AG119" s="43"/>
      <c r="AH119" s="43"/>
      <c r="AI119" s="43"/>
      <c r="AJ119" s="43"/>
      <c r="AK119" s="43"/>
      <c r="AL119" s="44"/>
      <c r="AM119" s="69">
        <f t="shared" si="1"/>
        <v>0</v>
      </c>
      <c r="AN119" s="44"/>
      <c r="AO119" s="44"/>
      <c r="AP119" s="44"/>
      <c r="AQ119" s="45"/>
      <c r="AR119" s="27"/>
      <c r="AS119" s="27"/>
    </row>
    <row r="120" spans="1:45" ht="15" customHeight="1">
      <c r="A120" s="27"/>
      <c r="B120" s="27"/>
      <c r="C120" s="27"/>
      <c r="D120" s="27"/>
      <c r="E120" s="46"/>
      <c r="F120" s="47"/>
      <c r="G120" s="47"/>
      <c r="H120" s="62" t="s">
        <v>403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63" t="s">
        <v>387</v>
      </c>
      <c r="U120" s="48"/>
      <c r="V120" s="48"/>
      <c r="W120" s="48"/>
      <c r="X120" s="48"/>
      <c r="Y120" s="48"/>
      <c r="Z120" s="48"/>
      <c r="AA120" s="48"/>
      <c r="AB120" s="48"/>
      <c r="AC120" s="64" t="s">
        <v>80</v>
      </c>
      <c r="AD120" s="65" t="s">
        <v>153</v>
      </c>
      <c r="AE120" s="48"/>
      <c r="AF120" s="48"/>
      <c r="AG120" s="48"/>
      <c r="AH120" s="48"/>
      <c r="AI120" s="48"/>
      <c r="AJ120" s="65" t="s">
        <v>132</v>
      </c>
      <c r="AK120" s="48"/>
      <c r="AL120" s="66" t="s">
        <v>138</v>
      </c>
      <c r="AM120" s="69">
        <f t="shared" si="1"/>
        <v>33</v>
      </c>
      <c r="AN120" s="47"/>
      <c r="AO120" s="47"/>
      <c r="AP120" s="47"/>
      <c r="AQ120" s="49"/>
      <c r="AR120" s="27"/>
      <c r="AS120" s="27"/>
    </row>
    <row r="121" spans="1:45" ht="15" customHeight="1">
      <c r="A121" s="27"/>
      <c r="B121" s="27"/>
      <c r="C121" s="27"/>
      <c r="D121" s="27"/>
      <c r="E121" s="67" t="s">
        <v>104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69">
        <f t="shared" si="1"/>
        <v>0</v>
      </c>
      <c r="AN121" s="27"/>
      <c r="AO121" s="27"/>
      <c r="AP121" s="27"/>
      <c r="AQ121" s="27"/>
      <c r="AR121" s="27"/>
      <c r="AS121" s="27"/>
    </row>
    <row r="122" spans="1:45" ht="15" customHeight="1">
      <c r="A122" s="27"/>
      <c r="B122" s="27"/>
      <c r="C122" s="27"/>
      <c r="D122" s="27"/>
      <c r="E122" s="68" t="s">
        <v>158</v>
      </c>
      <c r="F122" s="42"/>
      <c r="G122" s="42"/>
      <c r="H122" s="59" t="s">
        <v>272</v>
      </c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0" t="s">
        <v>387</v>
      </c>
      <c r="U122" s="43"/>
      <c r="V122" s="43"/>
      <c r="W122" s="43"/>
      <c r="X122" s="43"/>
      <c r="Y122" s="43"/>
      <c r="Z122" s="43"/>
      <c r="AA122" s="43"/>
      <c r="AB122" s="43"/>
      <c r="AC122" s="60" t="s">
        <v>80</v>
      </c>
      <c r="AD122" s="61" t="s">
        <v>167</v>
      </c>
      <c r="AE122" s="43"/>
      <c r="AF122" s="43"/>
      <c r="AG122" s="43"/>
      <c r="AH122" s="43"/>
      <c r="AI122" s="43"/>
      <c r="AJ122" s="43"/>
      <c r="AK122" s="43"/>
      <c r="AL122" s="44"/>
      <c r="AM122" s="69">
        <f t="shared" si="1"/>
        <v>0</v>
      </c>
      <c r="AN122" s="44"/>
      <c r="AO122" s="44"/>
      <c r="AP122" s="44"/>
      <c r="AQ122" s="45"/>
      <c r="AR122" s="27"/>
      <c r="AS122" s="27"/>
    </row>
    <row r="123" spans="1:45" ht="15" customHeight="1">
      <c r="A123" s="27"/>
      <c r="B123" s="27"/>
      <c r="C123" s="27"/>
      <c r="D123" s="27"/>
      <c r="E123" s="46"/>
      <c r="F123" s="47"/>
      <c r="G123" s="47"/>
      <c r="H123" s="62" t="s">
        <v>273</v>
      </c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63" t="s">
        <v>387</v>
      </c>
      <c r="U123" s="48"/>
      <c r="V123" s="48"/>
      <c r="W123" s="48"/>
      <c r="X123" s="48"/>
      <c r="Y123" s="48"/>
      <c r="Z123" s="48"/>
      <c r="AA123" s="48"/>
      <c r="AB123" s="48"/>
      <c r="AC123" s="64" t="s">
        <v>80</v>
      </c>
      <c r="AD123" s="65" t="s">
        <v>159</v>
      </c>
      <c r="AE123" s="48"/>
      <c r="AF123" s="48"/>
      <c r="AG123" s="48"/>
      <c r="AH123" s="48"/>
      <c r="AI123" s="48"/>
      <c r="AJ123" s="65" t="s">
        <v>128</v>
      </c>
      <c r="AK123" s="48"/>
      <c r="AL123" s="66" t="s">
        <v>144</v>
      </c>
      <c r="AM123" s="69">
        <f t="shared" si="1"/>
        <v>32</v>
      </c>
      <c r="AN123" s="47"/>
      <c r="AO123" s="47"/>
      <c r="AP123" s="47"/>
      <c r="AQ123" s="49"/>
      <c r="AR123" s="27"/>
      <c r="AS123" s="27"/>
    </row>
    <row r="124" spans="1:45" ht="15" customHeight="1">
      <c r="A124" s="27"/>
      <c r="B124" s="27"/>
      <c r="C124" s="27"/>
      <c r="D124" s="27"/>
      <c r="E124" s="67" t="s">
        <v>104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69">
        <f t="shared" si="1"/>
        <v>0</v>
      </c>
      <c r="AN124" s="27"/>
      <c r="AO124" s="27"/>
      <c r="AP124" s="27"/>
      <c r="AQ124" s="27"/>
      <c r="AR124" s="27"/>
      <c r="AS124" s="27"/>
    </row>
    <row r="125" spans="1:45" ht="15" customHeight="1">
      <c r="A125" s="27"/>
      <c r="B125" s="27"/>
      <c r="C125" s="27"/>
      <c r="D125" s="27"/>
      <c r="E125" s="68" t="s">
        <v>135</v>
      </c>
      <c r="F125" s="42"/>
      <c r="G125" s="42"/>
      <c r="H125" s="59" t="s">
        <v>287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60" t="s">
        <v>387</v>
      </c>
      <c r="U125" s="43"/>
      <c r="V125" s="43"/>
      <c r="W125" s="43"/>
      <c r="X125" s="43"/>
      <c r="Y125" s="43"/>
      <c r="Z125" s="43"/>
      <c r="AA125" s="43"/>
      <c r="AB125" s="43"/>
      <c r="AC125" s="60" t="s">
        <v>80</v>
      </c>
      <c r="AD125" s="61" t="s">
        <v>404</v>
      </c>
      <c r="AE125" s="43"/>
      <c r="AF125" s="43"/>
      <c r="AG125" s="43"/>
      <c r="AH125" s="43"/>
      <c r="AI125" s="43"/>
      <c r="AJ125" s="43"/>
      <c r="AK125" s="43"/>
      <c r="AL125" s="44"/>
      <c r="AM125" s="69">
        <f t="shared" si="1"/>
        <v>0</v>
      </c>
      <c r="AN125" s="44"/>
      <c r="AO125" s="44"/>
      <c r="AP125" s="44"/>
      <c r="AQ125" s="45"/>
      <c r="AR125" s="27"/>
      <c r="AS125" s="27"/>
    </row>
    <row r="126" spans="1:45" ht="15" customHeight="1">
      <c r="A126" s="27"/>
      <c r="B126" s="27"/>
      <c r="C126" s="27"/>
      <c r="D126" s="27"/>
      <c r="E126" s="46"/>
      <c r="F126" s="47"/>
      <c r="G126" s="47"/>
      <c r="H126" s="62" t="s">
        <v>288</v>
      </c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63" t="s">
        <v>387</v>
      </c>
      <c r="U126" s="48"/>
      <c r="V126" s="48"/>
      <c r="W126" s="48"/>
      <c r="X126" s="48"/>
      <c r="Y126" s="48"/>
      <c r="Z126" s="48"/>
      <c r="AA126" s="48"/>
      <c r="AB126" s="48"/>
      <c r="AC126" s="64" t="s">
        <v>80</v>
      </c>
      <c r="AD126" s="65" t="s">
        <v>405</v>
      </c>
      <c r="AE126" s="48"/>
      <c r="AF126" s="48"/>
      <c r="AG126" s="48"/>
      <c r="AH126" s="48"/>
      <c r="AI126" s="48"/>
      <c r="AJ126" s="65" t="s">
        <v>132</v>
      </c>
      <c r="AK126" s="48"/>
      <c r="AL126" s="66" t="s">
        <v>144</v>
      </c>
      <c r="AM126" s="69">
        <f t="shared" si="1"/>
        <v>32</v>
      </c>
      <c r="AN126" s="47"/>
      <c r="AO126" s="47"/>
      <c r="AP126" s="47"/>
      <c r="AQ126" s="49"/>
      <c r="AR126" s="27"/>
      <c r="AS126" s="27"/>
    </row>
    <row r="127" spans="1:45" ht="15" customHeight="1">
      <c r="A127" s="27"/>
      <c r="B127" s="27"/>
      <c r="C127" s="27"/>
      <c r="D127" s="27"/>
      <c r="E127" s="67" t="s">
        <v>104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69">
        <f t="shared" si="1"/>
        <v>0</v>
      </c>
      <c r="AN127" s="27"/>
      <c r="AO127" s="27"/>
      <c r="AP127" s="27"/>
      <c r="AQ127" s="27"/>
      <c r="AR127" s="27"/>
      <c r="AS127" s="27"/>
    </row>
    <row r="128" spans="1:45" ht="1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69">
        <f t="shared" si="1"/>
        <v>0</v>
      </c>
      <c r="AN128" s="27"/>
      <c r="AO128" s="27"/>
      <c r="AP128" s="27"/>
      <c r="AQ128" s="27"/>
      <c r="AR128" s="27"/>
      <c r="AS128" s="27"/>
    </row>
    <row r="129" spans="1:45" ht="15" customHeight="1">
      <c r="A129" s="27"/>
      <c r="B129" s="27"/>
      <c r="C129" s="27"/>
      <c r="D129" s="27"/>
      <c r="E129" s="281" t="s">
        <v>406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81" t="s">
        <v>378</v>
      </c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69">
        <f t="shared" si="1"/>
        <v>0</v>
      </c>
      <c r="AN129" s="27"/>
      <c r="AO129" s="27"/>
      <c r="AP129" s="27"/>
      <c r="AQ129" s="27"/>
      <c r="AR129" s="27"/>
      <c r="AS129" s="27"/>
    </row>
    <row r="130" spans="1:45" ht="1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69">
        <f aca="true" t="shared" si="2" ref="AM130:AM193">_xlfn.IFERROR(AL130*1,0)</f>
        <v>0</v>
      </c>
      <c r="AN130" s="27"/>
      <c r="AO130" s="27"/>
      <c r="AP130" s="27"/>
      <c r="AQ130" s="27"/>
      <c r="AR130" s="27"/>
      <c r="AS130" s="27"/>
    </row>
    <row r="131" spans="1:45" ht="15" customHeight="1">
      <c r="A131" s="27"/>
      <c r="B131" s="27"/>
      <c r="C131" s="27"/>
      <c r="D131" s="27"/>
      <c r="E131" s="56" t="s">
        <v>96</v>
      </c>
      <c r="F131" s="41"/>
      <c r="G131" s="41"/>
      <c r="H131" s="57" t="s">
        <v>97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57" t="s">
        <v>98</v>
      </c>
      <c r="U131" s="41"/>
      <c r="V131" s="41"/>
      <c r="W131" s="41"/>
      <c r="X131" s="41"/>
      <c r="Y131" s="41"/>
      <c r="Z131" s="41"/>
      <c r="AA131" s="41"/>
      <c r="AB131" s="41"/>
      <c r="AC131" s="57" t="s">
        <v>39</v>
      </c>
      <c r="AD131" s="57" t="s">
        <v>38</v>
      </c>
      <c r="AE131" s="41"/>
      <c r="AF131" s="41"/>
      <c r="AG131" s="41"/>
      <c r="AH131" s="41"/>
      <c r="AI131" s="41"/>
      <c r="AJ131" s="57" t="s">
        <v>99</v>
      </c>
      <c r="AK131" s="41"/>
      <c r="AL131" s="57" t="s">
        <v>32</v>
      </c>
      <c r="AM131" s="69">
        <f t="shared" si="2"/>
        <v>0</v>
      </c>
      <c r="AN131" s="41"/>
      <c r="AO131" s="41"/>
      <c r="AP131" s="41"/>
      <c r="AQ131" s="279"/>
      <c r="AR131" s="27"/>
      <c r="AS131" s="27"/>
    </row>
    <row r="132" spans="1:45" ht="15" customHeight="1">
      <c r="A132" s="27"/>
      <c r="B132" s="27"/>
      <c r="C132" s="27"/>
      <c r="D132" s="27"/>
      <c r="E132" s="68" t="s">
        <v>127</v>
      </c>
      <c r="F132" s="42"/>
      <c r="G132" s="42"/>
      <c r="H132" s="59" t="s">
        <v>332</v>
      </c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60" t="s">
        <v>392</v>
      </c>
      <c r="U132" s="43"/>
      <c r="V132" s="43"/>
      <c r="W132" s="43"/>
      <c r="X132" s="43"/>
      <c r="Y132" s="43"/>
      <c r="Z132" s="43"/>
      <c r="AA132" s="43"/>
      <c r="AB132" s="43"/>
      <c r="AC132" s="60" t="s">
        <v>80</v>
      </c>
      <c r="AD132" s="61" t="s">
        <v>407</v>
      </c>
      <c r="AE132" s="43"/>
      <c r="AF132" s="43"/>
      <c r="AG132" s="43"/>
      <c r="AH132" s="43"/>
      <c r="AI132" s="43"/>
      <c r="AJ132" s="43"/>
      <c r="AK132" s="43"/>
      <c r="AL132" s="44"/>
      <c r="AM132" s="69">
        <f t="shared" si="2"/>
        <v>0</v>
      </c>
      <c r="AN132" s="44"/>
      <c r="AO132" s="44"/>
      <c r="AP132" s="44"/>
      <c r="AQ132" s="45"/>
      <c r="AR132" s="27"/>
      <c r="AS132" s="27"/>
    </row>
    <row r="133" spans="1:45" ht="15" customHeight="1">
      <c r="A133" s="27"/>
      <c r="B133" s="27"/>
      <c r="C133" s="27"/>
      <c r="D133" s="27"/>
      <c r="E133" s="46"/>
      <c r="F133" s="47"/>
      <c r="G133" s="47"/>
      <c r="H133" s="62" t="s">
        <v>341</v>
      </c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63" t="s">
        <v>392</v>
      </c>
      <c r="U133" s="48"/>
      <c r="V133" s="48"/>
      <c r="W133" s="48"/>
      <c r="X133" s="48"/>
      <c r="Y133" s="48"/>
      <c r="Z133" s="48"/>
      <c r="AA133" s="48"/>
      <c r="AB133" s="48"/>
      <c r="AC133" s="64" t="s">
        <v>80</v>
      </c>
      <c r="AD133" s="65" t="s">
        <v>153</v>
      </c>
      <c r="AE133" s="48"/>
      <c r="AF133" s="48"/>
      <c r="AG133" s="48"/>
      <c r="AH133" s="48"/>
      <c r="AI133" s="48"/>
      <c r="AJ133" s="65" t="s">
        <v>125</v>
      </c>
      <c r="AK133" s="48"/>
      <c r="AL133" s="66" t="s">
        <v>144</v>
      </c>
      <c r="AM133" s="69">
        <f t="shared" si="2"/>
        <v>32</v>
      </c>
      <c r="AN133" s="47"/>
      <c r="AO133" s="47"/>
      <c r="AP133" s="47"/>
      <c r="AQ133" s="49"/>
      <c r="AR133" s="27"/>
      <c r="AS133" s="27"/>
    </row>
    <row r="134" spans="1:45" ht="15" customHeight="1">
      <c r="A134" s="27"/>
      <c r="B134" s="27"/>
      <c r="C134" s="27"/>
      <c r="D134" s="27"/>
      <c r="E134" s="67" t="s">
        <v>104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69">
        <f t="shared" si="2"/>
        <v>0</v>
      </c>
      <c r="AN134" s="27"/>
      <c r="AO134" s="27"/>
      <c r="AP134" s="27"/>
      <c r="AQ134" s="27"/>
      <c r="AR134" s="27"/>
      <c r="AS134" s="27"/>
    </row>
    <row r="135" spans="1:45" ht="15" customHeight="1">
      <c r="A135" s="27"/>
      <c r="B135" s="27"/>
      <c r="C135" s="27"/>
      <c r="D135" s="27"/>
      <c r="E135" s="68" t="s">
        <v>118</v>
      </c>
      <c r="F135" s="42"/>
      <c r="G135" s="42"/>
      <c r="H135" s="59" t="s">
        <v>408</v>
      </c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60" t="s">
        <v>409</v>
      </c>
      <c r="U135" s="43"/>
      <c r="V135" s="43"/>
      <c r="W135" s="43"/>
      <c r="X135" s="43"/>
      <c r="Y135" s="43"/>
      <c r="Z135" s="43"/>
      <c r="AA135" s="43"/>
      <c r="AB135" s="43"/>
      <c r="AC135" s="60" t="s">
        <v>80</v>
      </c>
      <c r="AD135" s="61" t="s">
        <v>110</v>
      </c>
      <c r="AE135" s="43"/>
      <c r="AF135" s="43"/>
      <c r="AG135" s="43"/>
      <c r="AH135" s="43"/>
      <c r="AI135" s="43"/>
      <c r="AJ135" s="43"/>
      <c r="AK135" s="43"/>
      <c r="AL135" s="44"/>
      <c r="AM135" s="69">
        <f t="shared" si="2"/>
        <v>0</v>
      </c>
      <c r="AN135" s="44"/>
      <c r="AO135" s="44"/>
      <c r="AP135" s="44"/>
      <c r="AQ135" s="45"/>
      <c r="AR135" s="27"/>
      <c r="AS135" s="27"/>
    </row>
    <row r="136" spans="1:45" ht="15" customHeight="1">
      <c r="A136" s="27"/>
      <c r="B136" s="27"/>
      <c r="C136" s="27"/>
      <c r="D136" s="27"/>
      <c r="E136" s="46"/>
      <c r="F136" s="47"/>
      <c r="G136" s="47"/>
      <c r="H136" s="62" t="s">
        <v>410</v>
      </c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63" t="s">
        <v>409</v>
      </c>
      <c r="U136" s="48"/>
      <c r="V136" s="48"/>
      <c r="W136" s="48"/>
      <c r="X136" s="48"/>
      <c r="Y136" s="48"/>
      <c r="Z136" s="48"/>
      <c r="AA136" s="48"/>
      <c r="AB136" s="48"/>
      <c r="AC136" s="64" t="s">
        <v>80</v>
      </c>
      <c r="AD136" s="65" t="s">
        <v>174</v>
      </c>
      <c r="AE136" s="48"/>
      <c r="AF136" s="48"/>
      <c r="AG136" s="48"/>
      <c r="AH136" s="48"/>
      <c r="AI136" s="48"/>
      <c r="AJ136" s="65" t="s">
        <v>125</v>
      </c>
      <c r="AK136" s="48"/>
      <c r="AL136" s="66" t="s">
        <v>144</v>
      </c>
      <c r="AM136" s="69">
        <f t="shared" si="2"/>
        <v>32</v>
      </c>
      <c r="AN136" s="47"/>
      <c r="AO136" s="47"/>
      <c r="AP136" s="47"/>
      <c r="AQ136" s="49"/>
      <c r="AR136" s="27"/>
      <c r="AS136" s="27"/>
    </row>
    <row r="137" spans="1:45" ht="15" customHeight="1">
      <c r="A137" s="27"/>
      <c r="B137" s="27"/>
      <c r="C137" s="27"/>
      <c r="D137" s="27"/>
      <c r="E137" s="67" t="s">
        <v>104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69">
        <f t="shared" si="2"/>
        <v>0</v>
      </c>
      <c r="AN137" s="27"/>
      <c r="AO137" s="27"/>
      <c r="AP137" s="27"/>
      <c r="AQ137" s="27"/>
      <c r="AR137" s="27"/>
      <c r="AS137" s="27"/>
    </row>
    <row r="138" spans="1:45" ht="15" customHeight="1">
      <c r="A138" s="27"/>
      <c r="B138" s="27"/>
      <c r="C138" s="27"/>
      <c r="D138" s="27"/>
      <c r="E138" s="68" t="s">
        <v>112</v>
      </c>
      <c r="F138" s="42"/>
      <c r="G138" s="42"/>
      <c r="H138" s="59" t="s">
        <v>299</v>
      </c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60" t="s">
        <v>366</v>
      </c>
      <c r="U138" s="43"/>
      <c r="V138" s="43"/>
      <c r="W138" s="43"/>
      <c r="X138" s="43"/>
      <c r="Y138" s="43"/>
      <c r="Z138" s="43"/>
      <c r="AA138" s="43"/>
      <c r="AB138" s="43"/>
      <c r="AC138" s="60" t="s">
        <v>80</v>
      </c>
      <c r="AD138" s="61" t="s">
        <v>411</v>
      </c>
      <c r="AE138" s="43"/>
      <c r="AF138" s="43"/>
      <c r="AG138" s="43"/>
      <c r="AH138" s="43"/>
      <c r="AI138" s="43"/>
      <c r="AJ138" s="43"/>
      <c r="AK138" s="43"/>
      <c r="AL138" s="44"/>
      <c r="AM138" s="69">
        <f t="shared" si="2"/>
        <v>0</v>
      </c>
      <c r="AN138" s="44"/>
      <c r="AO138" s="44"/>
      <c r="AP138" s="44"/>
      <c r="AQ138" s="45"/>
      <c r="AR138" s="27"/>
      <c r="AS138" s="27"/>
    </row>
    <row r="139" spans="1:45" ht="15" customHeight="1">
      <c r="A139" s="27"/>
      <c r="B139" s="27"/>
      <c r="C139" s="27"/>
      <c r="D139" s="27"/>
      <c r="E139" s="46"/>
      <c r="F139" s="47"/>
      <c r="G139" s="47"/>
      <c r="H139" s="62" t="s">
        <v>339</v>
      </c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63" t="s">
        <v>366</v>
      </c>
      <c r="U139" s="48"/>
      <c r="V139" s="48"/>
      <c r="W139" s="48"/>
      <c r="X139" s="48"/>
      <c r="Y139" s="48"/>
      <c r="Z139" s="48"/>
      <c r="AA139" s="48"/>
      <c r="AB139" s="48"/>
      <c r="AC139" s="64" t="s">
        <v>80</v>
      </c>
      <c r="AD139" s="65" t="s">
        <v>412</v>
      </c>
      <c r="AE139" s="48"/>
      <c r="AF139" s="48"/>
      <c r="AG139" s="48"/>
      <c r="AH139" s="48"/>
      <c r="AI139" s="48"/>
      <c r="AJ139" s="65" t="s">
        <v>131</v>
      </c>
      <c r="AK139" s="48"/>
      <c r="AL139" s="66" t="s">
        <v>144</v>
      </c>
      <c r="AM139" s="69">
        <f t="shared" si="2"/>
        <v>32</v>
      </c>
      <c r="AN139" s="47"/>
      <c r="AO139" s="47"/>
      <c r="AP139" s="47"/>
      <c r="AQ139" s="49"/>
      <c r="AR139" s="27"/>
      <c r="AS139" s="27"/>
    </row>
    <row r="140" spans="1:45" ht="15" customHeight="1">
      <c r="A140" s="27"/>
      <c r="B140" s="27"/>
      <c r="C140" s="27"/>
      <c r="D140" s="27"/>
      <c r="E140" s="67" t="s">
        <v>104</v>
      </c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69">
        <f t="shared" si="2"/>
        <v>0</v>
      </c>
      <c r="AN140" s="27"/>
      <c r="AO140" s="27"/>
      <c r="AP140" s="27"/>
      <c r="AQ140" s="27"/>
      <c r="AR140" s="27"/>
      <c r="AS140" s="27"/>
    </row>
    <row r="141" spans="1:45" ht="15" customHeight="1">
      <c r="A141" s="27"/>
      <c r="B141" s="27"/>
      <c r="C141" s="27"/>
      <c r="D141" s="27"/>
      <c r="E141" s="68" t="s">
        <v>162</v>
      </c>
      <c r="F141" s="42"/>
      <c r="G141" s="42"/>
      <c r="H141" s="59" t="s">
        <v>413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60" t="s">
        <v>114</v>
      </c>
      <c r="U141" s="43"/>
      <c r="V141" s="43"/>
      <c r="W141" s="43"/>
      <c r="X141" s="43"/>
      <c r="Y141" s="43"/>
      <c r="Z141" s="43"/>
      <c r="AA141" s="43"/>
      <c r="AB141" s="43"/>
      <c r="AC141" s="60" t="s">
        <v>80</v>
      </c>
      <c r="AD141" s="61" t="s">
        <v>414</v>
      </c>
      <c r="AE141" s="43"/>
      <c r="AF141" s="43"/>
      <c r="AG141" s="43"/>
      <c r="AH141" s="43"/>
      <c r="AI141" s="43"/>
      <c r="AJ141" s="43"/>
      <c r="AK141" s="43"/>
      <c r="AL141" s="44"/>
      <c r="AM141" s="69">
        <f t="shared" si="2"/>
        <v>0</v>
      </c>
      <c r="AN141" s="44"/>
      <c r="AO141" s="44"/>
      <c r="AP141" s="44"/>
      <c r="AQ141" s="45"/>
      <c r="AR141" s="27"/>
      <c r="AS141" s="27"/>
    </row>
    <row r="142" spans="1:45" ht="15" customHeight="1">
      <c r="A142" s="27"/>
      <c r="B142" s="27"/>
      <c r="C142" s="27"/>
      <c r="D142" s="27"/>
      <c r="E142" s="46"/>
      <c r="F142" s="47"/>
      <c r="G142" s="47"/>
      <c r="H142" s="62" t="s">
        <v>415</v>
      </c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63" t="s">
        <v>358</v>
      </c>
      <c r="U142" s="48"/>
      <c r="V142" s="48"/>
      <c r="W142" s="48"/>
      <c r="X142" s="48"/>
      <c r="Y142" s="48"/>
      <c r="Z142" s="48"/>
      <c r="AA142" s="48"/>
      <c r="AB142" s="48"/>
      <c r="AC142" s="64" t="s">
        <v>80</v>
      </c>
      <c r="AD142" s="65" t="s">
        <v>139</v>
      </c>
      <c r="AE142" s="48"/>
      <c r="AF142" s="48"/>
      <c r="AG142" s="48"/>
      <c r="AH142" s="48"/>
      <c r="AI142" s="48"/>
      <c r="AJ142" s="65" t="s">
        <v>122</v>
      </c>
      <c r="AK142" s="48"/>
      <c r="AL142" s="66" t="s">
        <v>145</v>
      </c>
      <c r="AM142" s="69">
        <f t="shared" si="2"/>
        <v>31</v>
      </c>
      <c r="AN142" s="47"/>
      <c r="AO142" s="47"/>
      <c r="AP142" s="47"/>
      <c r="AQ142" s="49"/>
      <c r="AR142" s="27"/>
      <c r="AS142" s="27"/>
    </row>
    <row r="143" spans="1:45" ht="15" customHeight="1">
      <c r="A143" s="27"/>
      <c r="B143" s="27"/>
      <c r="C143" s="27"/>
      <c r="D143" s="27"/>
      <c r="E143" s="67" t="s">
        <v>104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69">
        <f t="shared" si="2"/>
        <v>0</v>
      </c>
      <c r="AN143" s="27"/>
      <c r="AO143" s="27"/>
      <c r="AP143" s="27"/>
      <c r="AQ143" s="27"/>
      <c r="AR143" s="27"/>
      <c r="AS143" s="27"/>
    </row>
    <row r="144" spans="1:45" ht="15" customHeight="1">
      <c r="A144" s="27"/>
      <c r="B144" s="27"/>
      <c r="C144" s="27"/>
      <c r="D144" s="27"/>
      <c r="E144" s="68" t="s">
        <v>108</v>
      </c>
      <c r="F144" s="42"/>
      <c r="G144" s="42"/>
      <c r="H144" s="59" t="s">
        <v>294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60" t="s">
        <v>344</v>
      </c>
      <c r="U144" s="43"/>
      <c r="V144" s="43"/>
      <c r="W144" s="43"/>
      <c r="X144" s="43"/>
      <c r="Y144" s="43"/>
      <c r="Z144" s="43"/>
      <c r="AA144" s="43"/>
      <c r="AB144" s="43"/>
      <c r="AC144" s="60" t="s">
        <v>80</v>
      </c>
      <c r="AD144" s="61" t="s">
        <v>416</v>
      </c>
      <c r="AE144" s="43"/>
      <c r="AF144" s="43"/>
      <c r="AG144" s="43"/>
      <c r="AH144" s="43"/>
      <c r="AI144" s="43"/>
      <c r="AJ144" s="43"/>
      <c r="AK144" s="43"/>
      <c r="AL144" s="44"/>
      <c r="AM144" s="69">
        <f t="shared" si="2"/>
        <v>0</v>
      </c>
      <c r="AN144" s="44"/>
      <c r="AO144" s="44"/>
      <c r="AP144" s="44"/>
      <c r="AQ144" s="45"/>
      <c r="AR144" s="27"/>
      <c r="AS144" s="27"/>
    </row>
    <row r="145" spans="1:45" ht="15" customHeight="1">
      <c r="A145" s="27"/>
      <c r="B145" s="27"/>
      <c r="C145" s="27"/>
      <c r="D145" s="27"/>
      <c r="E145" s="46"/>
      <c r="F145" s="47"/>
      <c r="G145" s="47"/>
      <c r="H145" s="62" t="s">
        <v>295</v>
      </c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63" t="s">
        <v>344</v>
      </c>
      <c r="U145" s="48"/>
      <c r="V145" s="48"/>
      <c r="W145" s="48"/>
      <c r="X145" s="48"/>
      <c r="Y145" s="48"/>
      <c r="Z145" s="48"/>
      <c r="AA145" s="48"/>
      <c r="AB145" s="48"/>
      <c r="AC145" s="64" t="s">
        <v>80</v>
      </c>
      <c r="AD145" s="65" t="s">
        <v>350</v>
      </c>
      <c r="AE145" s="48"/>
      <c r="AF145" s="48"/>
      <c r="AG145" s="48"/>
      <c r="AH145" s="48"/>
      <c r="AI145" s="48"/>
      <c r="AJ145" s="65" t="s">
        <v>107</v>
      </c>
      <c r="AK145" s="48"/>
      <c r="AL145" s="66" t="s">
        <v>145</v>
      </c>
      <c r="AM145" s="69">
        <f t="shared" si="2"/>
        <v>31</v>
      </c>
      <c r="AN145" s="47"/>
      <c r="AO145" s="47"/>
      <c r="AP145" s="47"/>
      <c r="AQ145" s="49"/>
      <c r="AR145" s="27"/>
      <c r="AS145" s="27"/>
    </row>
    <row r="146" spans="1:45" ht="15" customHeight="1">
      <c r="A146" s="27"/>
      <c r="B146" s="27"/>
      <c r="C146" s="27"/>
      <c r="D146" s="27"/>
      <c r="E146" s="67" t="s">
        <v>104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69">
        <f t="shared" si="2"/>
        <v>0</v>
      </c>
      <c r="AN146" s="27"/>
      <c r="AO146" s="27"/>
      <c r="AP146" s="27"/>
      <c r="AQ146" s="27"/>
      <c r="AR146" s="27"/>
      <c r="AS146" s="27"/>
    </row>
    <row r="147" spans="1:45" ht="15" customHeight="1">
      <c r="A147" s="27"/>
      <c r="B147" s="27"/>
      <c r="C147" s="27"/>
      <c r="D147" s="27"/>
      <c r="E147" s="68" t="s">
        <v>103</v>
      </c>
      <c r="F147" s="42"/>
      <c r="G147" s="42"/>
      <c r="H147" s="59" t="s">
        <v>417</v>
      </c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60" t="s">
        <v>114</v>
      </c>
      <c r="U147" s="43"/>
      <c r="V147" s="43"/>
      <c r="W147" s="43"/>
      <c r="X147" s="43"/>
      <c r="Y147" s="43"/>
      <c r="Z147" s="43"/>
      <c r="AA147" s="43"/>
      <c r="AB147" s="43"/>
      <c r="AC147" s="60" t="s">
        <v>80</v>
      </c>
      <c r="AD147" s="61" t="s">
        <v>418</v>
      </c>
      <c r="AE147" s="43"/>
      <c r="AF147" s="43"/>
      <c r="AG147" s="43"/>
      <c r="AH147" s="43"/>
      <c r="AI147" s="43"/>
      <c r="AJ147" s="43"/>
      <c r="AK147" s="43"/>
      <c r="AL147" s="44"/>
      <c r="AM147" s="69">
        <f t="shared" si="2"/>
        <v>0</v>
      </c>
      <c r="AN147" s="44"/>
      <c r="AO147" s="44"/>
      <c r="AP147" s="44"/>
      <c r="AQ147" s="45"/>
      <c r="AR147" s="27"/>
      <c r="AS147" s="27"/>
    </row>
    <row r="148" spans="1:45" ht="15" customHeight="1">
      <c r="A148" s="27"/>
      <c r="B148" s="27"/>
      <c r="C148" s="27"/>
      <c r="D148" s="27"/>
      <c r="E148" s="46"/>
      <c r="F148" s="47"/>
      <c r="G148" s="47"/>
      <c r="H148" s="62" t="s">
        <v>419</v>
      </c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63" t="s">
        <v>358</v>
      </c>
      <c r="U148" s="48"/>
      <c r="V148" s="48"/>
      <c r="W148" s="48"/>
      <c r="X148" s="48"/>
      <c r="Y148" s="48"/>
      <c r="Z148" s="48"/>
      <c r="AA148" s="48"/>
      <c r="AB148" s="48"/>
      <c r="AC148" s="64" t="s">
        <v>80</v>
      </c>
      <c r="AD148" s="65" t="s">
        <v>163</v>
      </c>
      <c r="AE148" s="48"/>
      <c r="AF148" s="48"/>
      <c r="AG148" s="48"/>
      <c r="AH148" s="48"/>
      <c r="AI148" s="48"/>
      <c r="AJ148" s="65" t="s">
        <v>124</v>
      </c>
      <c r="AK148" s="48"/>
      <c r="AL148" s="66" t="s">
        <v>150</v>
      </c>
      <c r="AM148" s="69">
        <f t="shared" si="2"/>
        <v>30</v>
      </c>
      <c r="AN148" s="47"/>
      <c r="AO148" s="47"/>
      <c r="AP148" s="47"/>
      <c r="AQ148" s="49"/>
      <c r="AR148" s="27"/>
      <c r="AS148" s="27"/>
    </row>
    <row r="149" spans="1:45" ht="15" customHeight="1">
      <c r="A149" s="27"/>
      <c r="B149" s="27"/>
      <c r="C149" s="27"/>
      <c r="D149" s="27"/>
      <c r="E149" s="67" t="s">
        <v>104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69">
        <f t="shared" si="2"/>
        <v>0</v>
      </c>
      <c r="AN149" s="27"/>
      <c r="AO149" s="27"/>
      <c r="AP149" s="27"/>
      <c r="AQ149" s="27"/>
      <c r="AR149" s="27"/>
      <c r="AS149" s="27"/>
    </row>
    <row r="150" spans="1:45" ht="15" customHeight="1">
      <c r="A150" s="27"/>
      <c r="B150" s="27"/>
      <c r="C150" s="27"/>
      <c r="D150" s="27"/>
      <c r="E150" s="68" t="s">
        <v>165</v>
      </c>
      <c r="F150" s="42"/>
      <c r="G150" s="42"/>
      <c r="H150" s="59" t="s">
        <v>334</v>
      </c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60" t="s">
        <v>392</v>
      </c>
      <c r="U150" s="43"/>
      <c r="V150" s="43"/>
      <c r="W150" s="43"/>
      <c r="X150" s="43"/>
      <c r="Y150" s="43"/>
      <c r="Z150" s="43"/>
      <c r="AA150" s="43"/>
      <c r="AB150" s="43"/>
      <c r="AC150" s="60" t="s">
        <v>80</v>
      </c>
      <c r="AD150" s="61" t="s">
        <v>149</v>
      </c>
      <c r="AE150" s="43"/>
      <c r="AF150" s="43"/>
      <c r="AG150" s="43"/>
      <c r="AH150" s="43"/>
      <c r="AI150" s="43"/>
      <c r="AJ150" s="43"/>
      <c r="AK150" s="43"/>
      <c r="AL150" s="44"/>
      <c r="AM150" s="69">
        <f t="shared" si="2"/>
        <v>0</v>
      </c>
      <c r="AN150" s="44"/>
      <c r="AO150" s="44"/>
      <c r="AP150" s="44"/>
      <c r="AQ150" s="45"/>
      <c r="AR150" s="27"/>
      <c r="AS150" s="27"/>
    </row>
    <row r="151" spans="1:45" ht="15" customHeight="1">
      <c r="A151" s="27"/>
      <c r="B151" s="27"/>
      <c r="C151" s="27"/>
      <c r="D151" s="27"/>
      <c r="E151" s="46"/>
      <c r="F151" s="47"/>
      <c r="G151" s="47"/>
      <c r="H151" s="62" t="s">
        <v>333</v>
      </c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63" t="s">
        <v>392</v>
      </c>
      <c r="U151" s="48"/>
      <c r="V151" s="48"/>
      <c r="W151" s="48"/>
      <c r="X151" s="48"/>
      <c r="Y151" s="48"/>
      <c r="Z151" s="48"/>
      <c r="AA151" s="48"/>
      <c r="AB151" s="48"/>
      <c r="AC151" s="64" t="s">
        <v>80</v>
      </c>
      <c r="AD151" s="65" t="s">
        <v>420</v>
      </c>
      <c r="AE151" s="48"/>
      <c r="AF151" s="48"/>
      <c r="AG151" s="48"/>
      <c r="AH151" s="48"/>
      <c r="AI151" s="48"/>
      <c r="AJ151" s="65" t="s">
        <v>106</v>
      </c>
      <c r="AK151" s="48"/>
      <c r="AL151" s="66" t="s">
        <v>150</v>
      </c>
      <c r="AM151" s="69">
        <f t="shared" si="2"/>
        <v>30</v>
      </c>
      <c r="AN151" s="47"/>
      <c r="AO151" s="47"/>
      <c r="AP151" s="47"/>
      <c r="AQ151" s="49"/>
      <c r="AR151" s="27"/>
      <c r="AS151" s="27"/>
    </row>
    <row r="152" spans="1:45" ht="15" customHeight="1">
      <c r="A152" s="27"/>
      <c r="B152" s="27"/>
      <c r="C152" s="27"/>
      <c r="D152" s="27"/>
      <c r="E152" s="67" t="s">
        <v>104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69">
        <f t="shared" si="2"/>
        <v>0</v>
      </c>
      <c r="AN152" s="27"/>
      <c r="AO152" s="27"/>
      <c r="AP152" s="27"/>
      <c r="AQ152" s="27"/>
      <c r="AR152" s="27"/>
      <c r="AS152" s="27"/>
    </row>
    <row r="153" spans="1:45" ht="15" customHeight="1">
      <c r="A153" s="27"/>
      <c r="B153" s="27"/>
      <c r="C153" s="27"/>
      <c r="D153" s="27"/>
      <c r="E153" s="68" t="s">
        <v>166</v>
      </c>
      <c r="F153" s="42"/>
      <c r="G153" s="42"/>
      <c r="H153" s="59" t="s">
        <v>234</v>
      </c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60" t="s">
        <v>358</v>
      </c>
      <c r="U153" s="43"/>
      <c r="V153" s="43"/>
      <c r="W153" s="43"/>
      <c r="X153" s="43"/>
      <c r="Y153" s="43"/>
      <c r="Z153" s="43"/>
      <c r="AA153" s="43"/>
      <c r="AB153" s="43"/>
      <c r="AC153" s="60" t="s">
        <v>80</v>
      </c>
      <c r="AD153" s="61" t="s">
        <v>421</v>
      </c>
      <c r="AE153" s="43"/>
      <c r="AF153" s="43"/>
      <c r="AG153" s="43"/>
      <c r="AH153" s="43"/>
      <c r="AI153" s="43"/>
      <c r="AJ153" s="43"/>
      <c r="AK153" s="43"/>
      <c r="AL153" s="44"/>
      <c r="AM153" s="69">
        <f t="shared" si="2"/>
        <v>0</v>
      </c>
      <c r="AN153" s="44"/>
      <c r="AO153" s="44"/>
      <c r="AP153" s="44"/>
      <c r="AQ153" s="45"/>
      <c r="AR153" s="27"/>
      <c r="AS153" s="27"/>
    </row>
    <row r="154" spans="1:45" ht="15" customHeight="1">
      <c r="A154" s="27"/>
      <c r="B154" s="27"/>
      <c r="C154" s="27"/>
      <c r="D154" s="27"/>
      <c r="E154" s="46"/>
      <c r="F154" s="47"/>
      <c r="G154" s="47"/>
      <c r="H154" s="62" t="s">
        <v>422</v>
      </c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63" t="s">
        <v>358</v>
      </c>
      <c r="U154" s="48"/>
      <c r="V154" s="48"/>
      <c r="W154" s="48"/>
      <c r="X154" s="48"/>
      <c r="Y154" s="48"/>
      <c r="Z154" s="48"/>
      <c r="AA154" s="48"/>
      <c r="AB154" s="48"/>
      <c r="AC154" s="64" t="s">
        <v>80</v>
      </c>
      <c r="AD154" s="65" t="s">
        <v>179</v>
      </c>
      <c r="AE154" s="48"/>
      <c r="AF154" s="48"/>
      <c r="AG154" s="48"/>
      <c r="AH154" s="48"/>
      <c r="AI154" s="48"/>
      <c r="AJ154" s="65" t="s">
        <v>125</v>
      </c>
      <c r="AK154" s="48"/>
      <c r="AL154" s="66" t="s">
        <v>154</v>
      </c>
      <c r="AM154" s="69">
        <f t="shared" si="2"/>
        <v>29</v>
      </c>
      <c r="AN154" s="47"/>
      <c r="AO154" s="47"/>
      <c r="AP154" s="47"/>
      <c r="AQ154" s="49"/>
      <c r="AR154" s="27"/>
      <c r="AS154" s="27"/>
    </row>
    <row r="155" spans="1:45" ht="15" customHeight="1">
      <c r="A155" s="27"/>
      <c r="B155" s="27"/>
      <c r="C155" s="27"/>
      <c r="D155" s="27"/>
      <c r="E155" s="67" t="s">
        <v>104</v>
      </c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69">
        <f t="shared" si="2"/>
        <v>0</v>
      </c>
      <c r="AN155" s="27"/>
      <c r="AO155" s="27"/>
      <c r="AP155" s="27"/>
      <c r="AQ155" s="27"/>
      <c r="AR155" s="27"/>
      <c r="AS155" s="27"/>
    </row>
    <row r="156" spans="1:45" ht="15" customHeight="1">
      <c r="A156" s="27"/>
      <c r="B156" s="27"/>
      <c r="C156" s="27"/>
      <c r="D156" s="27"/>
      <c r="E156" s="68" t="s">
        <v>168</v>
      </c>
      <c r="F156" s="42"/>
      <c r="G156" s="42"/>
      <c r="H156" s="59" t="s">
        <v>315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60" t="s">
        <v>349</v>
      </c>
      <c r="U156" s="43"/>
      <c r="V156" s="43"/>
      <c r="W156" s="43"/>
      <c r="X156" s="43"/>
      <c r="Y156" s="43"/>
      <c r="Z156" s="43"/>
      <c r="AA156" s="43"/>
      <c r="AB156" s="43"/>
      <c r="AC156" s="60" t="s">
        <v>80</v>
      </c>
      <c r="AD156" s="61" t="s">
        <v>172</v>
      </c>
      <c r="AE156" s="43"/>
      <c r="AF156" s="43"/>
      <c r="AG156" s="43"/>
      <c r="AH156" s="43"/>
      <c r="AI156" s="43"/>
      <c r="AJ156" s="43"/>
      <c r="AK156" s="43"/>
      <c r="AL156" s="44"/>
      <c r="AM156" s="69">
        <f t="shared" si="2"/>
        <v>0</v>
      </c>
      <c r="AN156" s="44"/>
      <c r="AO156" s="44"/>
      <c r="AP156" s="44"/>
      <c r="AQ156" s="45"/>
      <c r="AR156" s="27"/>
      <c r="AS156" s="27"/>
    </row>
    <row r="157" spans="1:45" ht="15" customHeight="1">
      <c r="A157" s="27"/>
      <c r="B157" s="27"/>
      <c r="C157" s="27"/>
      <c r="D157" s="27"/>
      <c r="E157" s="46"/>
      <c r="F157" s="47"/>
      <c r="G157" s="47"/>
      <c r="H157" s="62" t="s">
        <v>316</v>
      </c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63" t="s">
        <v>349</v>
      </c>
      <c r="U157" s="48"/>
      <c r="V157" s="48"/>
      <c r="W157" s="48"/>
      <c r="X157" s="48"/>
      <c r="Y157" s="48"/>
      <c r="Z157" s="48"/>
      <c r="AA157" s="48"/>
      <c r="AB157" s="48"/>
      <c r="AC157" s="64" t="s">
        <v>80</v>
      </c>
      <c r="AD157" s="65" t="s">
        <v>178</v>
      </c>
      <c r="AE157" s="48"/>
      <c r="AF157" s="48"/>
      <c r="AG157" s="48"/>
      <c r="AH157" s="48"/>
      <c r="AI157" s="48"/>
      <c r="AJ157" s="65" t="s">
        <v>134</v>
      </c>
      <c r="AK157" s="48"/>
      <c r="AL157" s="66" t="s">
        <v>154</v>
      </c>
      <c r="AM157" s="69">
        <f t="shared" si="2"/>
        <v>29</v>
      </c>
      <c r="AN157" s="47"/>
      <c r="AO157" s="47"/>
      <c r="AP157" s="47"/>
      <c r="AQ157" s="49"/>
      <c r="AR157" s="27"/>
      <c r="AS157" s="27"/>
    </row>
    <row r="158" spans="1:45" ht="15" customHeight="1">
      <c r="A158" s="27"/>
      <c r="B158" s="27"/>
      <c r="C158" s="27"/>
      <c r="D158" s="27"/>
      <c r="E158" s="67" t="s">
        <v>104</v>
      </c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69">
        <f t="shared" si="2"/>
        <v>0</v>
      </c>
      <c r="AN158" s="27"/>
      <c r="AO158" s="27"/>
      <c r="AP158" s="27"/>
      <c r="AQ158" s="27"/>
      <c r="AR158" s="27"/>
      <c r="AS158" s="27"/>
    </row>
    <row r="159" spans="1:45" ht="15" customHeight="1">
      <c r="A159" s="27"/>
      <c r="B159" s="27"/>
      <c r="C159" s="27"/>
      <c r="D159" s="27"/>
      <c r="E159" s="68" t="s">
        <v>169</v>
      </c>
      <c r="F159" s="42"/>
      <c r="G159" s="42"/>
      <c r="H159" s="59" t="s">
        <v>423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60" t="s">
        <v>358</v>
      </c>
      <c r="U159" s="43"/>
      <c r="V159" s="43"/>
      <c r="W159" s="43"/>
      <c r="X159" s="43"/>
      <c r="Y159" s="43"/>
      <c r="Z159" s="43"/>
      <c r="AA159" s="43"/>
      <c r="AB159" s="43"/>
      <c r="AC159" s="60" t="s">
        <v>80</v>
      </c>
      <c r="AD159" s="61" t="s">
        <v>424</v>
      </c>
      <c r="AE159" s="43"/>
      <c r="AF159" s="43"/>
      <c r="AG159" s="43"/>
      <c r="AH159" s="43"/>
      <c r="AI159" s="43"/>
      <c r="AJ159" s="43"/>
      <c r="AK159" s="43"/>
      <c r="AL159" s="44"/>
      <c r="AM159" s="69">
        <f t="shared" si="2"/>
        <v>0</v>
      </c>
      <c r="AN159" s="44"/>
      <c r="AO159" s="44"/>
      <c r="AP159" s="44"/>
      <c r="AQ159" s="45"/>
      <c r="AR159" s="27"/>
      <c r="AS159" s="27"/>
    </row>
    <row r="160" spans="1:45" ht="15" customHeight="1">
      <c r="A160" s="27"/>
      <c r="B160" s="27"/>
      <c r="C160" s="27"/>
      <c r="D160" s="27"/>
      <c r="E160" s="46"/>
      <c r="F160" s="47"/>
      <c r="G160" s="47"/>
      <c r="H160" s="62" t="s">
        <v>425</v>
      </c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63" t="s">
        <v>358</v>
      </c>
      <c r="U160" s="48"/>
      <c r="V160" s="48"/>
      <c r="W160" s="48"/>
      <c r="X160" s="48"/>
      <c r="Y160" s="48"/>
      <c r="Z160" s="48"/>
      <c r="AA160" s="48"/>
      <c r="AB160" s="48"/>
      <c r="AC160" s="64" t="s">
        <v>80</v>
      </c>
      <c r="AD160" s="65" t="s">
        <v>390</v>
      </c>
      <c r="AE160" s="48"/>
      <c r="AF160" s="48"/>
      <c r="AG160" s="48"/>
      <c r="AH160" s="48"/>
      <c r="AI160" s="48"/>
      <c r="AJ160" s="65" t="s">
        <v>106</v>
      </c>
      <c r="AK160" s="48"/>
      <c r="AL160" s="66" t="s">
        <v>152</v>
      </c>
      <c r="AM160" s="69">
        <f t="shared" si="2"/>
        <v>28</v>
      </c>
      <c r="AN160" s="47"/>
      <c r="AO160" s="47"/>
      <c r="AP160" s="47"/>
      <c r="AQ160" s="49"/>
      <c r="AR160" s="27"/>
      <c r="AS160" s="27"/>
    </row>
    <row r="161" spans="1:45" ht="15" customHeight="1">
      <c r="A161" s="27"/>
      <c r="B161" s="27"/>
      <c r="C161" s="27"/>
      <c r="D161" s="27"/>
      <c r="E161" s="67" t="s">
        <v>104</v>
      </c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69">
        <f t="shared" si="2"/>
        <v>0</v>
      </c>
      <c r="AN161" s="27"/>
      <c r="AO161" s="27"/>
      <c r="AP161" s="27"/>
      <c r="AQ161" s="27"/>
      <c r="AR161" s="27"/>
      <c r="AS161" s="27"/>
    </row>
    <row r="162" spans="1:45" ht="15" customHeight="1">
      <c r="A162" s="27"/>
      <c r="B162" s="27"/>
      <c r="C162" s="27"/>
      <c r="D162" s="27"/>
      <c r="E162" s="68" t="s">
        <v>170</v>
      </c>
      <c r="F162" s="42"/>
      <c r="G162" s="42"/>
      <c r="H162" s="59" t="s">
        <v>308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60" t="s">
        <v>387</v>
      </c>
      <c r="U162" s="43"/>
      <c r="V162" s="43"/>
      <c r="W162" s="43"/>
      <c r="X162" s="43"/>
      <c r="Y162" s="43"/>
      <c r="Z162" s="43"/>
      <c r="AA162" s="43"/>
      <c r="AB162" s="43"/>
      <c r="AC162" s="60" t="s">
        <v>80</v>
      </c>
      <c r="AD162" s="61" t="s">
        <v>352</v>
      </c>
      <c r="AE162" s="43"/>
      <c r="AF162" s="43"/>
      <c r="AG162" s="43"/>
      <c r="AH162" s="43"/>
      <c r="AI162" s="43"/>
      <c r="AJ162" s="43"/>
      <c r="AK162" s="43"/>
      <c r="AL162" s="44"/>
      <c r="AM162" s="69">
        <f t="shared" si="2"/>
        <v>0</v>
      </c>
      <c r="AN162" s="44"/>
      <c r="AO162" s="44"/>
      <c r="AP162" s="44"/>
      <c r="AQ162" s="45"/>
      <c r="AR162" s="27"/>
      <c r="AS162" s="27"/>
    </row>
    <row r="163" spans="1:45" ht="15" customHeight="1">
      <c r="A163" s="27"/>
      <c r="B163" s="27"/>
      <c r="C163" s="27"/>
      <c r="D163" s="27"/>
      <c r="E163" s="46"/>
      <c r="F163" s="47"/>
      <c r="G163" s="47"/>
      <c r="H163" s="62" t="s">
        <v>340</v>
      </c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63" t="s">
        <v>387</v>
      </c>
      <c r="U163" s="48"/>
      <c r="V163" s="48"/>
      <c r="W163" s="48"/>
      <c r="X163" s="48"/>
      <c r="Y163" s="48"/>
      <c r="Z163" s="48"/>
      <c r="AA163" s="48"/>
      <c r="AB163" s="48"/>
      <c r="AC163" s="64" t="s">
        <v>80</v>
      </c>
      <c r="AD163" s="65" t="s">
        <v>103</v>
      </c>
      <c r="AE163" s="48"/>
      <c r="AF163" s="48"/>
      <c r="AG163" s="48"/>
      <c r="AH163" s="48"/>
      <c r="AI163" s="48"/>
      <c r="AJ163" s="65" t="s">
        <v>102</v>
      </c>
      <c r="AK163" s="48"/>
      <c r="AL163" s="66" t="s">
        <v>151</v>
      </c>
      <c r="AM163" s="69">
        <f t="shared" si="2"/>
        <v>27</v>
      </c>
      <c r="AN163" s="47"/>
      <c r="AO163" s="47"/>
      <c r="AP163" s="47"/>
      <c r="AQ163" s="49"/>
      <c r="AR163" s="27"/>
      <c r="AS163" s="27"/>
    </row>
    <row r="164" spans="1:45" ht="15" customHeight="1">
      <c r="A164" s="27"/>
      <c r="B164" s="27"/>
      <c r="C164" s="27"/>
      <c r="D164" s="27"/>
      <c r="E164" s="67" t="s">
        <v>104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69">
        <f t="shared" si="2"/>
        <v>0</v>
      </c>
      <c r="AN164" s="27"/>
      <c r="AO164" s="27"/>
      <c r="AP164" s="27"/>
      <c r="AQ164" s="27"/>
      <c r="AR164" s="27"/>
      <c r="AS164" s="27"/>
    </row>
    <row r="165" spans="1:45" ht="15" customHeight="1">
      <c r="A165" s="27"/>
      <c r="B165" s="27"/>
      <c r="C165" s="27"/>
      <c r="D165" s="27"/>
      <c r="E165" s="68" t="s">
        <v>172</v>
      </c>
      <c r="F165" s="42"/>
      <c r="G165" s="42"/>
      <c r="H165" s="59" t="s">
        <v>311</v>
      </c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60" t="s">
        <v>387</v>
      </c>
      <c r="U165" s="43"/>
      <c r="V165" s="43"/>
      <c r="W165" s="43"/>
      <c r="X165" s="43"/>
      <c r="Y165" s="43"/>
      <c r="Z165" s="43"/>
      <c r="AA165" s="43"/>
      <c r="AB165" s="43"/>
      <c r="AC165" s="60" t="s">
        <v>80</v>
      </c>
      <c r="AD165" s="61" t="s">
        <v>399</v>
      </c>
      <c r="AE165" s="43"/>
      <c r="AF165" s="43"/>
      <c r="AG165" s="43"/>
      <c r="AH165" s="43"/>
      <c r="AI165" s="43"/>
      <c r="AJ165" s="43"/>
      <c r="AK165" s="43"/>
      <c r="AL165" s="44"/>
      <c r="AM165" s="69">
        <f t="shared" si="2"/>
        <v>0</v>
      </c>
      <c r="AN165" s="44"/>
      <c r="AO165" s="44"/>
      <c r="AP165" s="44"/>
      <c r="AQ165" s="45"/>
      <c r="AR165" s="27"/>
      <c r="AS165" s="27"/>
    </row>
    <row r="166" spans="1:45" ht="15" customHeight="1">
      <c r="A166" s="27"/>
      <c r="B166" s="27"/>
      <c r="C166" s="27"/>
      <c r="D166" s="27"/>
      <c r="E166" s="46"/>
      <c r="F166" s="47"/>
      <c r="G166" s="47"/>
      <c r="H166" s="62" t="s">
        <v>312</v>
      </c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63" t="s">
        <v>387</v>
      </c>
      <c r="U166" s="48"/>
      <c r="V166" s="48"/>
      <c r="W166" s="48"/>
      <c r="X166" s="48"/>
      <c r="Y166" s="48"/>
      <c r="Z166" s="48"/>
      <c r="AA166" s="48"/>
      <c r="AB166" s="48"/>
      <c r="AC166" s="64" t="s">
        <v>80</v>
      </c>
      <c r="AD166" s="65" t="s">
        <v>426</v>
      </c>
      <c r="AE166" s="48"/>
      <c r="AF166" s="48"/>
      <c r="AG166" s="48"/>
      <c r="AH166" s="48"/>
      <c r="AI166" s="48"/>
      <c r="AJ166" s="65" t="s">
        <v>120</v>
      </c>
      <c r="AK166" s="48"/>
      <c r="AL166" s="66" t="s">
        <v>146</v>
      </c>
      <c r="AM166" s="69">
        <f t="shared" si="2"/>
        <v>25</v>
      </c>
      <c r="AN166" s="47"/>
      <c r="AO166" s="47"/>
      <c r="AP166" s="47"/>
      <c r="AQ166" s="49"/>
      <c r="AR166" s="27"/>
      <c r="AS166" s="27"/>
    </row>
    <row r="167" spans="1:45" ht="15" customHeight="1">
      <c r="A167" s="27"/>
      <c r="B167" s="27"/>
      <c r="C167" s="27"/>
      <c r="D167" s="27"/>
      <c r="E167" s="67" t="s">
        <v>104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69">
        <f t="shared" si="2"/>
        <v>0</v>
      </c>
      <c r="AN167" s="27"/>
      <c r="AO167" s="27"/>
      <c r="AP167" s="27"/>
      <c r="AQ167" s="27"/>
      <c r="AR167" s="27"/>
      <c r="AS167" s="27"/>
    </row>
    <row r="168" spans="1:45" ht="15" customHeight="1">
      <c r="A168" s="27"/>
      <c r="B168" s="27"/>
      <c r="C168" s="27"/>
      <c r="D168" s="27"/>
      <c r="E168" s="68" t="s">
        <v>173</v>
      </c>
      <c r="F168" s="42"/>
      <c r="G168" s="42"/>
      <c r="H168" s="59" t="s">
        <v>243</v>
      </c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60" t="s">
        <v>370</v>
      </c>
      <c r="U168" s="43"/>
      <c r="V168" s="43"/>
      <c r="W168" s="43"/>
      <c r="X168" s="43"/>
      <c r="Y168" s="43"/>
      <c r="Z168" s="43"/>
      <c r="AA168" s="43"/>
      <c r="AB168" s="43"/>
      <c r="AC168" s="60" t="s">
        <v>80</v>
      </c>
      <c r="AD168" s="61" t="s">
        <v>427</v>
      </c>
      <c r="AE168" s="43"/>
      <c r="AF168" s="43"/>
      <c r="AG168" s="43"/>
      <c r="AH168" s="43"/>
      <c r="AI168" s="43"/>
      <c r="AJ168" s="43"/>
      <c r="AK168" s="43"/>
      <c r="AL168" s="44"/>
      <c r="AM168" s="69">
        <f t="shared" si="2"/>
        <v>0</v>
      </c>
      <c r="AN168" s="44"/>
      <c r="AO168" s="44"/>
      <c r="AP168" s="44"/>
      <c r="AQ168" s="45"/>
      <c r="AR168" s="27"/>
      <c r="AS168" s="27"/>
    </row>
    <row r="169" spans="1:45" ht="15" customHeight="1">
      <c r="A169" s="27"/>
      <c r="B169" s="27"/>
      <c r="C169" s="27"/>
      <c r="D169" s="27"/>
      <c r="E169" s="46"/>
      <c r="F169" s="47"/>
      <c r="G169" s="47"/>
      <c r="H169" s="62" t="s">
        <v>242</v>
      </c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63" t="s">
        <v>370</v>
      </c>
      <c r="U169" s="48"/>
      <c r="V169" s="48"/>
      <c r="W169" s="48"/>
      <c r="X169" s="48"/>
      <c r="Y169" s="48"/>
      <c r="Z169" s="48"/>
      <c r="AA169" s="48"/>
      <c r="AB169" s="48"/>
      <c r="AC169" s="64" t="s">
        <v>80</v>
      </c>
      <c r="AD169" s="65" t="s">
        <v>162</v>
      </c>
      <c r="AE169" s="48"/>
      <c r="AF169" s="48"/>
      <c r="AG169" s="48"/>
      <c r="AH169" s="48"/>
      <c r="AI169" s="48"/>
      <c r="AJ169" s="65" t="s">
        <v>106</v>
      </c>
      <c r="AK169" s="48"/>
      <c r="AL169" s="66" t="s">
        <v>117</v>
      </c>
      <c r="AM169" s="69">
        <f t="shared" si="2"/>
        <v>22</v>
      </c>
      <c r="AN169" s="47"/>
      <c r="AO169" s="47"/>
      <c r="AP169" s="47"/>
      <c r="AQ169" s="49"/>
      <c r="AR169" s="27"/>
      <c r="AS169" s="27"/>
    </row>
    <row r="170" spans="1:45" ht="15" customHeight="1">
      <c r="A170" s="27"/>
      <c r="B170" s="27"/>
      <c r="C170" s="27"/>
      <c r="D170" s="27"/>
      <c r="E170" s="67" t="s">
        <v>104</v>
      </c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69">
        <f t="shared" si="2"/>
        <v>0</v>
      </c>
      <c r="AN170" s="27"/>
      <c r="AO170" s="27"/>
      <c r="AP170" s="27"/>
      <c r="AQ170" s="27"/>
      <c r="AR170" s="27"/>
      <c r="AS170" s="27"/>
    </row>
    <row r="171" spans="1:45" ht="1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69">
        <f t="shared" si="2"/>
        <v>0</v>
      </c>
      <c r="AN171" s="27"/>
      <c r="AO171" s="27"/>
      <c r="AP171" s="27"/>
      <c r="AQ171" s="27"/>
      <c r="AR171" s="27"/>
      <c r="AS171" s="27"/>
    </row>
    <row r="172" spans="1:45" ht="15" customHeight="1">
      <c r="A172" s="27"/>
      <c r="B172" s="27"/>
      <c r="C172" s="27"/>
      <c r="D172" s="27"/>
      <c r="E172" s="281" t="s">
        <v>428</v>
      </c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81" t="s">
        <v>378</v>
      </c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69">
        <f t="shared" si="2"/>
        <v>0</v>
      </c>
      <c r="AN172" s="27"/>
      <c r="AO172" s="27"/>
      <c r="AP172" s="27"/>
      <c r="AQ172" s="27"/>
      <c r="AR172" s="27"/>
      <c r="AS172" s="27"/>
    </row>
    <row r="173" spans="1:45" ht="1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69">
        <f t="shared" si="2"/>
        <v>0</v>
      </c>
      <c r="AN173" s="27"/>
      <c r="AO173" s="27"/>
      <c r="AP173" s="27"/>
      <c r="AQ173" s="27"/>
      <c r="AR173" s="27"/>
      <c r="AS173" s="27"/>
    </row>
    <row r="174" spans="1:45" ht="1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69">
        <f t="shared" si="2"/>
        <v>0</v>
      </c>
      <c r="AN174" s="27"/>
      <c r="AO174" s="27"/>
      <c r="AP174" s="27"/>
      <c r="AQ174" s="27"/>
      <c r="AR174" s="27"/>
      <c r="AS174" s="27"/>
    </row>
    <row r="175" spans="1:45" ht="1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69">
        <f t="shared" si="2"/>
        <v>0</v>
      </c>
      <c r="AN175" s="27"/>
      <c r="AO175" s="27"/>
      <c r="AP175" s="27"/>
      <c r="AQ175" s="27"/>
      <c r="AR175" s="27"/>
      <c r="AS175" s="27"/>
    </row>
    <row r="176" spans="1:45" ht="1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69">
        <f t="shared" si="2"/>
        <v>0</v>
      </c>
      <c r="AN176" s="27"/>
      <c r="AO176" s="27"/>
      <c r="AP176" s="27"/>
      <c r="AQ176" s="27"/>
      <c r="AR176" s="27"/>
      <c r="AS176" s="27"/>
    </row>
    <row r="177" spans="1:45" ht="1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69">
        <f t="shared" si="2"/>
        <v>0</v>
      </c>
      <c r="AN177" s="27"/>
      <c r="AO177" s="27"/>
      <c r="AP177" s="27"/>
      <c r="AQ177" s="27"/>
      <c r="AR177" s="27"/>
      <c r="AS177" s="27"/>
    </row>
    <row r="178" spans="1:45" ht="1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69">
        <f t="shared" si="2"/>
        <v>0</v>
      </c>
      <c r="AN178" s="27"/>
      <c r="AO178" s="27"/>
      <c r="AP178" s="27"/>
      <c r="AQ178" s="27"/>
      <c r="AR178" s="27"/>
      <c r="AS178" s="27"/>
    </row>
    <row r="179" spans="1:45" ht="1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69">
        <f t="shared" si="2"/>
        <v>0</v>
      </c>
      <c r="AN179" s="27"/>
      <c r="AO179" s="27"/>
      <c r="AP179" s="27"/>
      <c r="AQ179" s="27"/>
      <c r="AR179" s="27"/>
      <c r="AS179" s="27"/>
    </row>
    <row r="180" spans="1:45" ht="1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69">
        <f t="shared" si="2"/>
        <v>0</v>
      </c>
      <c r="AN180" s="27"/>
      <c r="AO180" s="27"/>
      <c r="AP180" s="27"/>
      <c r="AQ180" s="27"/>
      <c r="AR180" s="27"/>
      <c r="AS180" s="27"/>
    </row>
    <row r="181" spans="1:45" ht="1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69">
        <f t="shared" si="2"/>
        <v>0</v>
      </c>
      <c r="AN181" s="27"/>
      <c r="AO181" s="27"/>
      <c r="AP181" s="27"/>
      <c r="AQ181" s="27"/>
      <c r="AR181" s="27"/>
      <c r="AS181" s="27"/>
    </row>
    <row r="182" spans="1:45" ht="1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69">
        <f t="shared" si="2"/>
        <v>0</v>
      </c>
      <c r="AN182" s="27"/>
      <c r="AO182" s="27"/>
      <c r="AP182" s="27"/>
      <c r="AQ182" s="27"/>
      <c r="AR182" s="27"/>
      <c r="AS182" s="27"/>
    </row>
    <row r="183" spans="1:45" ht="1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69">
        <f t="shared" si="2"/>
        <v>0</v>
      </c>
      <c r="AN183" s="27"/>
      <c r="AO183" s="27"/>
      <c r="AP183" s="27"/>
      <c r="AQ183" s="27"/>
      <c r="AR183" s="27"/>
      <c r="AS183" s="27"/>
    </row>
    <row r="184" spans="1:45" ht="1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69">
        <f t="shared" si="2"/>
        <v>0</v>
      </c>
      <c r="AN184" s="27"/>
      <c r="AO184" s="27"/>
      <c r="AP184" s="27"/>
      <c r="AQ184" s="27"/>
      <c r="AR184" s="27"/>
      <c r="AS184" s="27"/>
    </row>
    <row r="185" spans="1:45" ht="1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69">
        <f t="shared" si="2"/>
        <v>0</v>
      </c>
      <c r="AN185" s="27"/>
      <c r="AO185" s="27"/>
      <c r="AP185" s="27"/>
      <c r="AQ185" s="27"/>
      <c r="AR185" s="27"/>
      <c r="AS185" s="27"/>
    </row>
    <row r="186" spans="1:45" ht="1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69">
        <f t="shared" si="2"/>
        <v>0</v>
      </c>
      <c r="AN186" s="27"/>
      <c r="AO186" s="27"/>
      <c r="AP186" s="27"/>
      <c r="AQ186" s="27"/>
      <c r="AR186" s="27"/>
      <c r="AS186" s="27"/>
    </row>
    <row r="187" spans="1:45" ht="1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69">
        <f t="shared" si="2"/>
        <v>0</v>
      </c>
      <c r="AN187" s="27"/>
      <c r="AO187" s="27"/>
      <c r="AP187" s="27"/>
      <c r="AQ187" s="27"/>
      <c r="AR187" s="27"/>
      <c r="AS187" s="27"/>
    </row>
    <row r="188" spans="1:45" ht="1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69">
        <f t="shared" si="2"/>
        <v>0</v>
      </c>
      <c r="AN188" s="27"/>
      <c r="AO188" s="27"/>
      <c r="AP188" s="27"/>
      <c r="AQ188" s="27"/>
      <c r="AR188" s="27"/>
      <c r="AS188" s="27"/>
    </row>
    <row r="189" spans="1:45" ht="1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69">
        <f t="shared" si="2"/>
        <v>0</v>
      </c>
      <c r="AN189" s="27"/>
      <c r="AO189" s="27"/>
      <c r="AP189" s="27"/>
      <c r="AQ189" s="27"/>
      <c r="AR189" s="27"/>
      <c r="AS189" s="27"/>
    </row>
    <row r="190" spans="1:45" ht="1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69">
        <f t="shared" si="2"/>
        <v>0</v>
      </c>
      <c r="AN190" s="27"/>
      <c r="AO190" s="27"/>
      <c r="AP190" s="27"/>
      <c r="AQ190" s="27"/>
      <c r="AR190" s="27"/>
      <c r="AS190" s="27"/>
    </row>
    <row r="191" spans="1:45" ht="1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69">
        <f t="shared" si="2"/>
        <v>0</v>
      </c>
      <c r="AN191" s="27"/>
      <c r="AO191" s="27"/>
      <c r="AP191" s="27"/>
      <c r="AQ191" s="27"/>
      <c r="AR191" s="27"/>
      <c r="AS191" s="27"/>
    </row>
    <row r="192" spans="1:45" ht="1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69">
        <f t="shared" si="2"/>
        <v>0</v>
      </c>
      <c r="AN192" s="27"/>
      <c r="AO192" s="27"/>
      <c r="AP192" s="27"/>
      <c r="AQ192" s="27"/>
      <c r="AR192" s="27"/>
      <c r="AS192" s="27"/>
    </row>
    <row r="193" spans="1:45" ht="1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69">
        <f t="shared" si="2"/>
        <v>0</v>
      </c>
      <c r="AN193" s="27"/>
      <c r="AO193" s="27"/>
      <c r="AP193" s="27"/>
      <c r="AQ193" s="27"/>
      <c r="AR193" s="27"/>
      <c r="AS193" s="27"/>
    </row>
    <row r="194" spans="1:45" ht="1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69">
        <f aca="true" t="shared" si="3" ref="AM194:AM257">_xlfn.IFERROR(AL194*1,0)</f>
        <v>0</v>
      </c>
      <c r="AN194" s="27"/>
      <c r="AO194" s="27"/>
      <c r="AP194" s="27"/>
      <c r="AQ194" s="27"/>
      <c r="AR194" s="27"/>
      <c r="AS194" s="27"/>
    </row>
    <row r="195" spans="1:45" ht="1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69">
        <f t="shared" si="3"/>
        <v>0</v>
      </c>
      <c r="AN195" s="27"/>
      <c r="AO195" s="27"/>
      <c r="AP195" s="27"/>
      <c r="AQ195" s="27"/>
      <c r="AR195" s="27"/>
      <c r="AS195" s="27"/>
    </row>
    <row r="196" spans="1:45" ht="1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69">
        <f t="shared" si="3"/>
        <v>0</v>
      </c>
      <c r="AN196" s="27"/>
      <c r="AO196" s="27"/>
      <c r="AP196" s="27"/>
      <c r="AQ196" s="27"/>
      <c r="AR196" s="27"/>
      <c r="AS196" s="27"/>
    </row>
    <row r="197" spans="1:45" ht="1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69">
        <f t="shared" si="3"/>
        <v>0</v>
      </c>
      <c r="AN197" s="27"/>
      <c r="AO197" s="27"/>
      <c r="AP197" s="27"/>
      <c r="AQ197" s="27"/>
      <c r="AR197" s="27"/>
      <c r="AS197" s="27"/>
    </row>
    <row r="198" spans="1:45" ht="1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69">
        <f t="shared" si="3"/>
        <v>0</v>
      </c>
      <c r="AN198" s="27"/>
      <c r="AO198" s="27"/>
      <c r="AP198" s="27"/>
      <c r="AQ198" s="27"/>
      <c r="AR198" s="27"/>
      <c r="AS198" s="27"/>
    </row>
    <row r="199" spans="1:45" ht="1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69">
        <f t="shared" si="3"/>
        <v>0</v>
      </c>
      <c r="AN199" s="27"/>
      <c r="AO199" s="27"/>
      <c r="AP199" s="27"/>
      <c r="AQ199" s="27"/>
      <c r="AR199" s="27"/>
      <c r="AS199" s="27"/>
    </row>
    <row r="200" spans="1:45" ht="1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69">
        <f t="shared" si="3"/>
        <v>0</v>
      </c>
      <c r="AN200" s="27"/>
      <c r="AO200" s="27"/>
      <c r="AP200" s="27"/>
      <c r="AQ200" s="27"/>
      <c r="AR200" s="27"/>
      <c r="AS200" s="27"/>
    </row>
    <row r="201" spans="1:45" ht="1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69">
        <f t="shared" si="3"/>
        <v>0</v>
      </c>
      <c r="AN201" s="27"/>
      <c r="AO201" s="27"/>
      <c r="AP201" s="27"/>
      <c r="AQ201" s="27"/>
      <c r="AR201" s="27"/>
      <c r="AS201" s="27"/>
    </row>
    <row r="202" spans="1:45" ht="1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69">
        <f t="shared" si="3"/>
        <v>0</v>
      </c>
      <c r="AN202" s="27"/>
      <c r="AO202" s="27"/>
      <c r="AP202" s="27"/>
      <c r="AQ202" s="27"/>
      <c r="AR202" s="27"/>
      <c r="AS202" s="27"/>
    </row>
    <row r="203" spans="1:45" ht="1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69">
        <f t="shared" si="3"/>
        <v>0</v>
      </c>
      <c r="AN203" s="27"/>
      <c r="AO203" s="27"/>
      <c r="AP203" s="27"/>
      <c r="AQ203" s="27"/>
      <c r="AR203" s="27"/>
      <c r="AS203" s="27"/>
    </row>
    <row r="204" spans="1:45" ht="1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69">
        <f t="shared" si="3"/>
        <v>0</v>
      </c>
      <c r="AN204" s="27"/>
      <c r="AO204" s="27"/>
      <c r="AP204" s="27"/>
      <c r="AQ204" s="27"/>
      <c r="AR204" s="27"/>
      <c r="AS204" s="27"/>
    </row>
    <row r="205" spans="1:45" ht="1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69">
        <f t="shared" si="3"/>
        <v>0</v>
      </c>
      <c r="AN205" s="27"/>
      <c r="AO205" s="27"/>
      <c r="AP205" s="27"/>
      <c r="AQ205" s="27"/>
      <c r="AR205" s="27"/>
      <c r="AS205" s="27"/>
    </row>
    <row r="206" spans="1:45" ht="1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69">
        <f t="shared" si="3"/>
        <v>0</v>
      </c>
      <c r="AN206" s="27"/>
      <c r="AO206" s="27"/>
      <c r="AP206" s="27"/>
      <c r="AQ206" s="27"/>
      <c r="AR206" s="27"/>
      <c r="AS206" s="27"/>
    </row>
    <row r="207" spans="1:45" ht="1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69">
        <f t="shared" si="3"/>
        <v>0</v>
      </c>
      <c r="AN207" s="27"/>
      <c r="AO207" s="27"/>
      <c r="AP207" s="27"/>
      <c r="AQ207" s="27"/>
      <c r="AR207" s="27"/>
      <c r="AS207" s="27"/>
    </row>
    <row r="208" spans="1:45" ht="1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69">
        <f t="shared" si="3"/>
        <v>0</v>
      </c>
      <c r="AN208" s="27"/>
      <c r="AO208" s="27"/>
      <c r="AP208" s="27"/>
      <c r="AQ208" s="27"/>
      <c r="AR208" s="27"/>
      <c r="AS208" s="27"/>
    </row>
    <row r="209" spans="1:45" ht="1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69">
        <f t="shared" si="3"/>
        <v>0</v>
      </c>
      <c r="AN209" s="27"/>
      <c r="AO209" s="27"/>
      <c r="AP209" s="27"/>
      <c r="AQ209" s="27"/>
      <c r="AR209" s="27"/>
      <c r="AS209" s="27"/>
    </row>
    <row r="210" spans="1:45" ht="1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69">
        <f t="shared" si="3"/>
        <v>0</v>
      </c>
      <c r="AN210" s="27"/>
      <c r="AO210" s="27"/>
      <c r="AP210" s="27"/>
      <c r="AQ210" s="27"/>
      <c r="AR210" s="27"/>
      <c r="AS210" s="27"/>
    </row>
    <row r="211" spans="1:45" ht="1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69">
        <f t="shared" si="3"/>
        <v>0</v>
      </c>
      <c r="AN211" s="27"/>
      <c r="AO211" s="27"/>
      <c r="AP211" s="27"/>
      <c r="AQ211" s="27"/>
      <c r="AR211" s="27"/>
      <c r="AS211" s="27"/>
    </row>
    <row r="212" spans="1:45" ht="1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69">
        <f t="shared" si="3"/>
        <v>0</v>
      </c>
      <c r="AN212" s="27"/>
      <c r="AO212" s="27"/>
      <c r="AP212" s="27"/>
      <c r="AQ212" s="27"/>
      <c r="AR212" s="27"/>
      <c r="AS212" s="27"/>
    </row>
    <row r="213" spans="1:45" ht="1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69">
        <f t="shared" si="3"/>
        <v>0</v>
      </c>
      <c r="AN213" s="27"/>
      <c r="AO213" s="27"/>
      <c r="AP213" s="27"/>
      <c r="AQ213" s="27"/>
      <c r="AR213" s="27"/>
      <c r="AS213" s="27"/>
    </row>
    <row r="214" spans="1:45" ht="1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69">
        <f t="shared" si="3"/>
        <v>0</v>
      </c>
      <c r="AN214" s="27"/>
      <c r="AO214" s="27"/>
      <c r="AP214" s="27"/>
      <c r="AQ214" s="27"/>
      <c r="AR214" s="27"/>
      <c r="AS214" s="27"/>
    </row>
    <row r="215" spans="1:45" ht="1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69">
        <f t="shared" si="3"/>
        <v>0</v>
      </c>
      <c r="AN215" s="27"/>
      <c r="AO215" s="27"/>
      <c r="AP215" s="27"/>
      <c r="AQ215" s="27"/>
      <c r="AR215" s="27"/>
      <c r="AS215" s="27"/>
    </row>
    <row r="216" spans="1:45" ht="1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69">
        <f t="shared" si="3"/>
        <v>0</v>
      </c>
      <c r="AN216" s="27"/>
      <c r="AO216" s="27"/>
      <c r="AP216" s="27"/>
      <c r="AQ216" s="27"/>
      <c r="AR216" s="27"/>
      <c r="AS216" s="27"/>
    </row>
    <row r="217" spans="1:45" ht="1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69">
        <f t="shared" si="3"/>
        <v>0</v>
      </c>
      <c r="AN217" s="27"/>
      <c r="AO217" s="27"/>
      <c r="AP217" s="27"/>
      <c r="AQ217" s="27"/>
      <c r="AR217" s="27"/>
      <c r="AS217" s="27"/>
    </row>
    <row r="218" spans="1:45" ht="1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69">
        <f t="shared" si="3"/>
        <v>0</v>
      </c>
      <c r="AN218" s="27"/>
      <c r="AO218" s="27"/>
      <c r="AP218" s="27"/>
      <c r="AQ218" s="27"/>
      <c r="AR218" s="27"/>
      <c r="AS218" s="27"/>
    </row>
    <row r="219" spans="1:45" ht="1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69">
        <f t="shared" si="3"/>
        <v>0</v>
      </c>
      <c r="AN219" s="27"/>
      <c r="AO219" s="27"/>
      <c r="AP219" s="27"/>
      <c r="AQ219" s="27"/>
      <c r="AR219" s="27"/>
      <c r="AS219" s="27"/>
    </row>
    <row r="220" spans="1:45" ht="1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69">
        <f t="shared" si="3"/>
        <v>0</v>
      </c>
      <c r="AN220" s="27"/>
      <c r="AO220" s="27"/>
      <c r="AP220" s="27"/>
      <c r="AQ220" s="27"/>
      <c r="AR220" s="27"/>
      <c r="AS220" s="27"/>
    </row>
    <row r="221" spans="1:45" ht="1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69">
        <f t="shared" si="3"/>
        <v>0</v>
      </c>
      <c r="AN221" s="27"/>
      <c r="AO221" s="27"/>
      <c r="AP221" s="27"/>
      <c r="AQ221" s="27"/>
      <c r="AR221" s="27"/>
      <c r="AS221" s="27"/>
    </row>
    <row r="222" spans="1:45" ht="1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69">
        <f t="shared" si="3"/>
        <v>0</v>
      </c>
      <c r="AN222" s="27"/>
      <c r="AO222" s="27"/>
      <c r="AP222" s="27"/>
      <c r="AQ222" s="27"/>
      <c r="AR222" s="27"/>
      <c r="AS222" s="27"/>
    </row>
    <row r="223" spans="1:45" ht="1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69">
        <f t="shared" si="3"/>
        <v>0</v>
      </c>
      <c r="AN223" s="27"/>
      <c r="AO223" s="27"/>
      <c r="AP223" s="27"/>
      <c r="AQ223" s="27"/>
      <c r="AR223" s="27"/>
      <c r="AS223" s="27"/>
    </row>
    <row r="224" spans="1:45" ht="1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69">
        <f t="shared" si="3"/>
        <v>0</v>
      </c>
      <c r="AN224" s="27"/>
      <c r="AO224" s="27"/>
      <c r="AP224" s="27"/>
      <c r="AQ224" s="27"/>
      <c r="AR224" s="27"/>
      <c r="AS224" s="27"/>
    </row>
    <row r="225" spans="1:45" ht="1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69">
        <f t="shared" si="3"/>
        <v>0</v>
      </c>
      <c r="AN225" s="27"/>
      <c r="AO225" s="27"/>
      <c r="AP225" s="27"/>
      <c r="AQ225" s="27"/>
      <c r="AR225" s="27"/>
      <c r="AS225" s="27"/>
    </row>
    <row r="226" spans="1:45" ht="1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69">
        <f t="shared" si="3"/>
        <v>0</v>
      </c>
      <c r="AN226" s="27"/>
      <c r="AO226" s="27"/>
      <c r="AP226" s="27"/>
      <c r="AQ226" s="27"/>
      <c r="AR226" s="27"/>
      <c r="AS226" s="27"/>
    </row>
    <row r="227" spans="1:45" ht="1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69">
        <f t="shared" si="3"/>
        <v>0</v>
      </c>
      <c r="AN227" s="27"/>
      <c r="AO227" s="27"/>
      <c r="AP227" s="27"/>
      <c r="AQ227" s="27"/>
      <c r="AR227" s="27"/>
      <c r="AS227" s="27"/>
    </row>
    <row r="228" spans="1:45" ht="1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69">
        <f t="shared" si="3"/>
        <v>0</v>
      </c>
      <c r="AN228" s="27"/>
      <c r="AO228" s="27"/>
      <c r="AP228" s="27"/>
      <c r="AQ228" s="27"/>
      <c r="AR228" s="27"/>
      <c r="AS228" s="27"/>
    </row>
    <row r="229" spans="1:45" ht="1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69">
        <f t="shared" si="3"/>
        <v>0</v>
      </c>
      <c r="AN229" s="27"/>
      <c r="AO229" s="27"/>
      <c r="AP229" s="27"/>
      <c r="AQ229" s="27"/>
      <c r="AR229" s="27"/>
      <c r="AS229" s="27"/>
    </row>
    <row r="230" spans="1:45" ht="1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69">
        <f t="shared" si="3"/>
        <v>0</v>
      </c>
      <c r="AN230" s="27"/>
      <c r="AO230" s="27"/>
      <c r="AP230" s="27"/>
      <c r="AQ230" s="27"/>
      <c r="AR230" s="27"/>
      <c r="AS230" s="27"/>
    </row>
    <row r="231" spans="1:45" ht="1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69">
        <f t="shared" si="3"/>
        <v>0</v>
      </c>
      <c r="AN231" s="27"/>
      <c r="AO231" s="27"/>
      <c r="AP231" s="27"/>
      <c r="AQ231" s="27"/>
      <c r="AR231" s="27"/>
      <c r="AS231" s="27"/>
    </row>
    <row r="232" spans="1:45" ht="1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69">
        <f t="shared" si="3"/>
        <v>0</v>
      </c>
      <c r="AN232" s="27"/>
      <c r="AO232" s="27"/>
      <c r="AP232" s="27"/>
      <c r="AQ232" s="27"/>
      <c r="AR232" s="27"/>
      <c r="AS232" s="27"/>
    </row>
    <row r="233" spans="1:45" ht="1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69">
        <f t="shared" si="3"/>
        <v>0</v>
      </c>
      <c r="AN233" s="27"/>
      <c r="AO233" s="27"/>
      <c r="AP233" s="27"/>
      <c r="AQ233" s="27"/>
      <c r="AR233" s="27"/>
      <c r="AS233" s="27"/>
    </row>
    <row r="234" spans="1:45" ht="1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69">
        <f t="shared" si="3"/>
        <v>0</v>
      </c>
      <c r="AN234" s="27"/>
      <c r="AO234" s="27"/>
      <c r="AP234" s="27"/>
      <c r="AQ234" s="27"/>
      <c r="AR234" s="27"/>
      <c r="AS234" s="27"/>
    </row>
    <row r="235" spans="1:45" ht="1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69">
        <f t="shared" si="3"/>
        <v>0</v>
      </c>
      <c r="AN235" s="27"/>
      <c r="AO235" s="27"/>
      <c r="AP235" s="27"/>
      <c r="AQ235" s="27"/>
      <c r="AR235" s="27"/>
      <c r="AS235" s="27"/>
    </row>
    <row r="236" spans="1:45" ht="1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69">
        <f t="shared" si="3"/>
        <v>0</v>
      </c>
      <c r="AN236" s="27"/>
      <c r="AO236" s="27"/>
      <c r="AP236" s="27"/>
      <c r="AQ236" s="27"/>
      <c r="AR236" s="27"/>
      <c r="AS236" s="27"/>
    </row>
    <row r="237" spans="1:45" ht="1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69">
        <f t="shared" si="3"/>
        <v>0</v>
      </c>
      <c r="AN237" s="27"/>
      <c r="AO237" s="27"/>
      <c r="AP237" s="27"/>
      <c r="AQ237" s="27"/>
      <c r="AR237" s="27"/>
      <c r="AS237" s="27"/>
    </row>
    <row r="238" spans="1:45" ht="1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69">
        <f t="shared" si="3"/>
        <v>0</v>
      </c>
      <c r="AN238" s="27"/>
      <c r="AO238" s="27"/>
      <c r="AP238" s="27"/>
      <c r="AQ238" s="27"/>
      <c r="AR238" s="27"/>
      <c r="AS238" s="27"/>
    </row>
    <row r="239" spans="1:45" ht="1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69">
        <f t="shared" si="3"/>
        <v>0</v>
      </c>
      <c r="AN239" s="27"/>
      <c r="AO239" s="27"/>
      <c r="AP239" s="27"/>
      <c r="AQ239" s="27"/>
      <c r="AR239" s="27"/>
      <c r="AS239" s="27"/>
    </row>
    <row r="240" spans="1:45" ht="1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69">
        <f t="shared" si="3"/>
        <v>0</v>
      </c>
      <c r="AN240" s="27"/>
      <c r="AO240" s="27"/>
      <c r="AP240" s="27"/>
      <c r="AQ240" s="27"/>
      <c r="AR240" s="27"/>
      <c r="AS240" s="27"/>
    </row>
    <row r="241" spans="1:45" ht="1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69">
        <f t="shared" si="3"/>
        <v>0</v>
      </c>
      <c r="AN241" s="27"/>
      <c r="AO241" s="27"/>
      <c r="AP241" s="27"/>
      <c r="AQ241" s="27"/>
      <c r="AR241" s="27"/>
      <c r="AS241" s="27"/>
    </row>
    <row r="242" spans="1:45" ht="1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69">
        <f t="shared" si="3"/>
        <v>0</v>
      </c>
      <c r="AN242" s="27"/>
      <c r="AO242" s="27"/>
      <c r="AP242" s="27"/>
      <c r="AQ242" s="27"/>
      <c r="AR242" s="27"/>
      <c r="AS242" s="27"/>
    </row>
    <row r="243" spans="1:45" ht="1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69">
        <f t="shared" si="3"/>
        <v>0</v>
      </c>
      <c r="AN243" s="27"/>
      <c r="AO243" s="27"/>
      <c r="AP243" s="27"/>
      <c r="AQ243" s="27"/>
      <c r="AR243" s="27"/>
      <c r="AS243" s="27"/>
    </row>
    <row r="244" spans="1:45" ht="1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69">
        <f t="shared" si="3"/>
        <v>0</v>
      </c>
      <c r="AN244" s="27"/>
      <c r="AO244" s="27"/>
      <c r="AP244" s="27"/>
      <c r="AQ244" s="27"/>
      <c r="AR244" s="27"/>
      <c r="AS244" s="27"/>
    </row>
    <row r="245" spans="1:45" ht="1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69">
        <f t="shared" si="3"/>
        <v>0</v>
      </c>
      <c r="AN245" s="27"/>
      <c r="AO245" s="27"/>
      <c r="AP245" s="27"/>
      <c r="AQ245" s="27"/>
      <c r="AR245" s="27"/>
      <c r="AS245" s="27"/>
    </row>
    <row r="246" spans="1:45" ht="1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69">
        <f t="shared" si="3"/>
        <v>0</v>
      </c>
      <c r="AN246" s="27"/>
      <c r="AO246" s="27"/>
      <c r="AP246" s="27"/>
      <c r="AQ246" s="27"/>
      <c r="AR246" s="27"/>
      <c r="AS246" s="27"/>
    </row>
    <row r="247" spans="1:45" ht="1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69">
        <f t="shared" si="3"/>
        <v>0</v>
      </c>
      <c r="AN247" s="27"/>
      <c r="AO247" s="27"/>
      <c r="AP247" s="27"/>
      <c r="AQ247" s="27"/>
      <c r="AR247" s="27"/>
      <c r="AS247" s="27"/>
    </row>
    <row r="248" spans="1:45" ht="1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69">
        <f t="shared" si="3"/>
        <v>0</v>
      </c>
      <c r="AN248" s="27"/>
      <c r="AO248" s="27"/>
      <c r="AP248" s="27"/>
      <c r="AQ248" s="27"/>
      <c r="AR248" s="27"/>
      <c r="AS248" s="27"/>
    </row>
    <row r="249" spans="1:45" ht="1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69">
        <f t="shared" si="3"/>
        <v>0</v>
      </c>
      <c r="AN249" s="27"/>
      <c r="AO249" s="27"/>
      <c r="AP249" s="27"/>
      <c r="AQ249" s="27"/>
      <c r="AR249" s="27"/>
      <c r="AS249" s="27"/>
    </row>
    <row r="250" spans="1:45" ht="1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69">
        <f t="shared" si="3"/>
        <v>0</v>
      </c>
      <c r="AN250" s="27"/>
      <c r="AO250" s="27"/>
      <c r="AP250" s="27"/>
      <c r="AQ250" s="27"/>
      <c r="AR250" s="27"/>
      <c r="AS250" s="27"/>
    </row>
    <row r="251" spans="1:45" ht="1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69">
        <f t="shared" si="3"/>
        <v>0</v>
      </c>
      <c r="AN251" s="27"/>
      <c r="AO251" s="27"/>
      <c r="AP251" s="27"/>
      <c r="AQ251" s="27"/>
      <c r="AR251" s="27"/>
      <c r="AS251" s="27"/>
    </row>
    <row r="252" spans="1:45" ht="1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69">
        <f t="shared" si="3"/>
        <v>0</v>
      </c>
      <c r="AN252" s="27"/>
      <c r="AO252" s="27"/>
      <c r="AP252" s="27"/>
      <c r="AQ252" s="27"/>
      <c r="AR252" s="27"/>
      <c r="AS252" s="27"/>
    </row>
    <row r="253" spans="1:45" ht="1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69">
        <f t="shared" si="3"/>
        <v>0</v>
      </c>
      <c r="AN253" s="27"/>
      <c r="AO253" s="27"/>
      <c r="AP253" s="27"/>
      <c r="AQ253" s="27"/>
      <c r="AR253" s="27"/>
      <c r="AS253" s="27"/>
    </row>
    <row r="254" spans="1:45" ht="1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69">
        <f t="shared" si="3"/>
        <v>0</v>
      </c>
      <c r="AN254" s="27"/>
      <c r="AO254" s="27"/>
      <c r="AP254" s="27"/>
      <c r="AQ254" s="27"/>
      <c r="AR254" s="27"/>
      <c r="AS254" s="27"/>
    </row>
    <row r="255" spans="1:45" ht="1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69">
        <f t="shared" si="3"/>
        <v>0</v>
      </c>
      <c r="AN255" s="27"/>
      <c r="AO255" s="27"/>
      <c r="AP255" s="27"/>
      <c r="AQ255" s="27"/>
      <c r="AR255" s="27"/>
      <c r="AS255" s="27"/>
    </row>
    <row r="256" spans="1:45" ht="1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69">
        <f t="shared" si="3"/>
        <v>0</v>
      </c>
      <c r="AN256" s="27"/>
      <c r="AO256" s="27"/>
      <c r="AP256" s="27"/>
      <c r="AQ256" s="27"/>
      <c r="AR256" s="27"/>
      <c r="AS256" s="27"/>
    </row>
    <row r="257" spans="1:45" ht="1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69">
        <f t="shared" si="3"/>
        <v>0</v>
      </c>
      <c r="AN257" s="27"/>
      <c r="AO257" s="27"/>
      <c r="AP257" s="27"/>
      <c r="AQ257" s="27"/>
      <c r="AR257" s="27"/>
      <c r="AS257" s="27"/>
    </row>
    <row r="258" spans="1:45" ht="1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69">
        <f aca="true" t="shared" si="4" ref="AM258:AM321">_xlfn.IFERROR(AL258*1,0)</f>
        <v>0</v>
      </c>
      <c r="AN258" s="27"/>
      <c r="AO258" s="27"/>
      <c r="AP258" s="27"/>
      <c r="AQ258" s="27"/>
      <c r="AR258" s="27"/>
      <c r="AS258" s="27"/>
    </row>
    <row r="259" spans="1:45" ht="1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69">
        <f t="shared" si="4"/>
        <v>0</v>
      </c>
      <c r="AN259" s="27"/>
      <c r="AO259" s="27"/>
      <c r="AP259" s="27"/>
      <c r="AQ259" s="27"/>
      <c r="AR259" s="27"/>
      <c r="AS259" s="27"/>
    </row>
    <row r="260" spans="1:45" ht="1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69">
        <f t="shared" si="4"/>
        <v>0</v>
      </c>
      <c r="AN260" s="27"/>
      <c r="AO260" s="27"/>
      <c r="AP260" s="27"/>
      <c r="AQ260" s="27"/>
      <c r="AR260" s="27"/>
      <c r="AS260" s="27"/>
    </row>
    <row r="261" spans="1:45" ht="1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69">
        <f t="shared" si="4"/>
        <v>0</v>
      </c>
      <c r="AN261" s="27"/>
      <c r="AO261" s="27"/>
      <c r="AP261" s="27"/>
      <c r="AQ261" s="27"/>
      <c r="AR261" s="27"/>
      <c r="AS261" s="27"/>
    </row>
    <row r="262" spans="1:45" ht="1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69">
        <f t="shared" si="4"/>
        <v>0</v>
      </c>
      <c r="AN262" s="27"/>
      <c r="AO262" s="27"/>
      <c r="AP262" s="27"/>
      <c r="AQ262" s="27"/>
      <c r="AR262" s="27"/>
      <c r="AS262" s="27"/>
    </row>
    <row r="263" spans="1:45" ht="1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69">
        <f t="shared" si="4"/>
        <v>0</v>
      </c>
      <c r="AN263" s="27"/>
      <c r="AO263" s="27"/>
      <c r="AP263" s="27"/>
      <c r="AQ263" s="27"/>
      <c r="AR263" s="27"/>
      <c r="AS263" s="27"/>
    </row>
    <row r="264" spans="1:45" ht="1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69">
        <f t="shared" si="4"/>
        <v>0</v>
      </c>
      <c r="AN264" s="27"/>
      <c r="AO264" s="27"/>
      <c r="AP264" s="27"/>
      <c r="AQ264" s="27"/>
      <c r="AR264" s="27"/>
      <c r="AS264" s="27"/>
    </row>
    <row r="265" spans="1:45" ht="1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69">
        <f t="shared" si="4"/>
        <v>0</v>
      </c>
      <c r="AN265" s="27"/>
      <c r="AO265" s="27"/>
      <c r="AP265" s="27"/>
      <c r="AQ265" s="27"/>
      <c r="AR265" s="27"/>
      <c r="AS265" s="27"/>
    </row>
    <row r="266" spans="1:45" ht="1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69">
        <f t="shared" si="4"/>
        <v>0</v>
      </c>
      <c r="AN266" s="27"/>
      <c r="AO266" s="27"/>
      <c r="AP266" s="27"/>
      <c r="AQ266" s="27"/>
      <c r="AR266" s="27"/>
      <c r="AS266" s="27"/>
    </row>
    <row r="267" spans="1:45" ht="1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69">
        <f t="shared" si="4"/>
        <v>0</v>
      </c>
      <c r="AN267" s="27"/>
      <c r="AO267" s="27"/>
      <c r="AP267" s="27"/>
      <c r="AQ267" s="27"/>
      <c r="AR267" s="27"/>
      <c r="AS267" s="27"/>
    </row>
    <row r="268" spans="1:45" ht="1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69">
        <f t="shared" si="4"/>
        <v>0</v>
      </c>
      <c r="AN268" s="27"/>
      <c r="AO268" s="27"/>
      <c r="AP268" s="27"/>
      <c r="AQ268" s="27"/>
      <c r="AR268" s="27"/>
      <c r="AS268" s="27"/>
    </row>
    <row r="269" spans="1:45" ht="1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69">
        <f t="shared" si="4"/>
        <v>0</v>
      </c>
      <c r="AN269" s="27"/>
      <c r="AO269" s="27"/>
      <c r="AP269" s="27"/>
      <c r="AQ269" s="27"/>
      <c r="AR269" s="27"/>
      <c r="AS269" s="27"/>
    </row>
    <row r="270" spans="1:45" ht="1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69">
        <f t="shared" si="4"/>
        <v>0</v>
      </c>
      <c r="AN270" s="27"/>
      <c r="AO270" s="27"/>
      <c r="AP270" s="27"/>
      <c r="AQ270" s="27"/>
      <c r="AR270" s="27"/>
      <c r="AS270" s="27"/>
    </row>
    <row r="271" spans="1:45" ht="1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69">
        <f t="shared" si="4"/>
        <v>0</v>
      </c>
      <c r="AN271" s="27"/>
      <c r="AO271" s="27"/>
      <c r="AP271" s="27"/>
      <c r="AQ271" s="27"/>
      <c r="AR271" s="27"/>
      <c r="AS271" s="27"/>
    </row>
    <row r="272" spans="1:45" ht="1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69">
        <f t="shared" si="4"/>
        <v>0</v>
      </c>
      <c r="AN272" s="27"/>
      <c r="AO272" s="27"/>
      <c r="AP272" s="27"/>
      <c r="AQ272" s="27"/>
      <c r="AR272" s="27"/>
      <c r="AS272" s="27"/>
    </row>
    <row r="273" spans="1:45" ht="1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69">
        <f t="shared" si="4"/>
        <v>0</v>
      </c>
      <c r="AN273" s="27"/>
      <c r="AO273" s="27"/>
      <c r="AP273" s="27"/>
      <c r="AQ273" s="27"/>
      <c r="AR273" s="27"/>
      <c r="AS273" s="27"/>
    </row>
    <row r="274" spans="1:45" ht="1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69">
        <f t="shared" si="4"/>
        <v>0</v>
      </c>
      <c r="AN274" s="27"/>
      <c r="AO274" s="27"/>
      <c r="AP274" s="27"/>
      <c r="AQ274" s="27"/>
      <c r="AR274" s="27"/>
      <c r="AS274" s="27"/>
    </row>
    <row r="275" spans="1:45" ht="1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69">
        <f t="shared" si="4"/>
        <v>0</v>
      </c>
      <c r="AN275" s="27"/>
      <c r="AO275" s="27"/>
      <c r="AP275" s="27"/>
      <c r="AQ275" s="27"/>
      <c r="AR275" s="27"/>
      <c r="AS275" s="27"/>
    </row>
    <row r="276" spans="1:45" ht="1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69">
        <f t="shared" si="4"/>
        <v>0</v>
      </c>
      <c r="AN276" s="27"/>
      <c r="AO276" s="27"/>
      <c r="AP276" s="27"/>
      <c r="AQ276" s="27"/>
      <c r="AR276" s="27"/>
      <c r="AS276" s="27"/>
    </row>
    <row r="277" spans="1:45" ht="1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69">
        <f t="shared" si="4"/>
        <v>0</v>
      </c>
      <c r="AN277" s="27"/>
      <c r="AO277" s="27"/>
      <c r="AP277" s="27"/>
      <c r="AQ277" s="27"/>
      <c r="AR277" s="27"/>
      <c r="AS277" s="27"/>
    </row>
    <row r="278" spans="1:45" ht="1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69">
        <f t="shared" si="4"/>
        <v>0</v>
      </c>
      <c r="AN278" s="27"/>
      <c r="AO278" s="27"/>
      <c r="AP278" s="27"/>
      <c r="AQ278" s="27"/>
      <c r="AR278" s="27"/>
      <c r="AS278" s="27"/>
    </row>
    <row r="279" spans="1:45" ht="1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69">
        <f t="shared" si="4"/>
        <v>0</v>
      </c>
      <c r="AN279" s="27"/>
      <c r="AO279" s="27"/>
      <c r="AP279" s="27"/>
      <c r="AQ279" s="27"/>
      <c r="AR279" s="27"/>
      <c r="AS279" s="27"/>
    </row>
    <row r="280" spans="1:45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69">
        <f t="shared" si="4"/>
        <v>0</v>
      </c>
      <c r="AN280" s="27"/>
      <c r="AO280" s="27"/>
      <c r="AP280" s="27"/>
      <c r="AQ280" s="27"/>
      <c r="AR280" s="27"/>
      <c r="AS280" s="27"/>
    </row>
    <row r="281" spans="1:45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69">
        <f t="shared" si="4"/>
        <v>0</v>
      </c>
      <c r="AN281" s="27"/>
      <c r="AO281" s="27"/>
      <c r="AP281" s="27"/>
      <c r="AQ281" s="27"/>
      <c r="AR281" s="27"/>
      <c r="AS281" s="27"/>
    </row>
    <row r="282" spans="1:45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69">
        <f t="shared" si="4"/>
        <v>0</v>
      </c>
      <c r="AN282" s="27"/>
      <c r="AO282" s="27"/>
      <c r="AP282" s="27"/>
      <c r="AQ282" s="27"/>
      <c r="AR282" s="27"/>
      <c r="AS282" s="27"/>
    </row>
    <row r="283" spans="1:45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69">
        <f t="shared" si="4"/>
        <v>0</v>
      </c>
      <c r="AN283" s="27"/>
      <c r="AO283" s="27"/>
      <c r="AP283" s="27"/>
      <c r="AQ283" s="27"/>
      <c r="AR283" s="27"/>
      <c r="AS283" s="27"/>
    </row>
    <row r="284" spans="1:45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69">
        <f t="shared" si="4"/>
        <v>0</v>
      </c>
      <c r="AN284" s="27"/>
      <c r="AO284" s="27"/>
      <c r="AP284" s="27"/>
      <c r="AQ284" s="27"/>
      <c r="AR284" s="27"/>
      <c r="AS284" s="27"/>
    </row>
    <row r="285" spans="1:45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69">
        <f t="shared" si="4"/>
        <v>0</v>
      </c>
      <c r="AN285" s="27"/>
      <c r="AO285" s="27"/>
      <c r="AP285" s="27"/>
      <c r="AQ285" s="27"/>
      <c r="AR285" s="27"/>
      <c r="AS285" s="27"/>
    </row>
    <row r="286" spans="1:45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69">
        <f t="shared" si="4"/>
        <v>0</v>
      </c>
      <c r="AN286" s="27"/>
      <c r="AO286" s="27"/>
      <c r="AP286" s="27"/>
      <c r="AQ286" s="27"/>
      <c r="AR286" s="27"/>
      <c r="AS286" s="27"/>
    </row>
    <row r="287" spans="1:45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69">
        <f t="shared" si="4"/>
        <v>0</v>
      </c>
      <c r="AN287" s="27"/>
      <c r="AO287" s="27"/>
      <c r="AP287" s="27"/>
      <c r="AQ287" s="27"/>
      <c r="AR287" s="27"/>
      <c r="AS287" s="27"/>
    </row>
    <row r="288" spans="1:45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69">
        <f t="shared" si="4"/>
        <v>0</v>
      </c>
      <c r="AN288" s="27"/>
      <c r="AO288" s="27"/>
      <c r="AP288" s="27"/>
      <c r="AQ288" s="27"/>
      <c r="AR288" s="27"/>
      <c r="AS288" s="27"/>
    </row>
    <row r="289" spans="1:45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69">
        <f t="shared" si="4"/>
        <v>0</v>
      </c>
      <c r="AN289" s="27"/>
      <c r="AO289" s="27"/>
      <c r="AP289" s="27"/>
      <c r="AQ289" s="27"/>
      <c r="AR289" s="27"/>
      <c r="AS289" s="27"/>
    </row>
    <row r="290" spans="1:45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69">
        <f t="shared" si="4"/>
        <v>0</v>
      </c>
      <c r="AN290" s="27"/>
      <c r="AO290" s="27"/>
      <c r="AP290" s="27"/>
      <c r="AQ290" s="27"/>
      <c r="AR290" s="27"/>
      <c r="AS290" s="27"/>
    </row>
    <row r="291" spans="1:45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69">
        <f t="shared" si="4"/>
        <v>0</v>
      </c>
      <c r="AN291" s="27"/>
      <c r="AO291" s="27"/>
      <c r="AP291" s="27"/>
      <c r="AQ291" s="27"/>
      <c r="AR291" s="27"/>
      <c r="AS291" s="27"/>
    </row>
    <row r="292" spans="1:45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69">
        <f t="shared" si="4"/>
        <v>0</v>
      </c>
      <c r="AN292" s="27"/>
      <c r="AO292" s="27"/>
      <c r="AP292" s="27"/>
      <c r="AQ292" s="27"/>
      <c r="AR292" s="27"/>
      <c r="AS292" s="27"/>
    </row>
    <row r="293" spans="1:45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69">
        <f t="shared" si="4"/>
        <v>0</v>
      </c>
      <c r="AN293" s="27"/>
      <c r="AO293" s="27"/>
      <c r="AP293" s="27"/>
      <c r="AQ293" s="27"/>
      <c r="AR293" s="27"/>
      <c r="AS293" s="27"/>
    </row>
    <row r="294" spans="1:45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69">
        <f t="shared" si="4"/>
        <v>0</v>
      </c>
      <c r="AN294" s="27"/>
      <c r="AO294" s="27"/>
      <c r="AP294" s="27"/>
      <c r="AQ294" s="27"/>
      <c r="AR294" s="27"/>
      <c r="AS294" s="27"/>
    </row>
    <row r="295" spans="1:45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69">
        <f t="shared" si="4"/>
        <v>0</v>
      </c>
      <c r="AN295" s="27"/>
      <c r="AO295" s="27"/>
      <c r="AP295" s="27"/>
      <c r="AQ295" s="27"/>
      <c r="AR295" s="27"/>
      <c r="AS295" s="27"/>
    </row>
    <row r="296" spans="1:45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69">
        <f t="shared" si="4"/>
        <v>0</v>
      </c>
      <c r="AN296" s="27"/>
      <c r="AO296" s="27"/>
      <c r="AP296" s="27"/>
      <c r="AQ296" s="27"/>
      <c r="AR296" s="27"/>
      <c r="AS296" s="27"/>
    </row>
    <row r="297" spans="1:45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69">
        <f t="shared" si="4"/>
        <v>0</v>
      </c>
      <c r="AN297" s="27"/>
      <c r="AO297" s="27"/>
      <c r="AP297" s="27"/>
      <c r="AQ297" s="27"/>
      <c r="AR297" s="27"/>
      <c r="AS297" s="27"/>
    </row>
    <row r="298" spans="1:45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69">
        <f t="shared" si="4"/>
        <v>0</v>
      </c>
      <c r="AN298" s="27"/>
      <c r="AO298" s="27"/>
      <c r="AP298" s="27"/>
      <c r="AQ298" s="27"/>
      <c r="AR298" s="27"/>
      <c r="AS298" s="27"/>
    </row>
    <row r="299" spans="1:45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69">
        <f t="shared" si="4"/>
        <v>0</v>
      </c>
      <c r="AN299" s="27"/>
      <c r="AO299" s="27"/>
      <c r="AP299" s="27"/>
      <c r="AQ299" s="27"/>
      <c r="AR299" s="27"/>
      <c r="AS299" s="27"/>
    </row>
    <row r="300" spans="1:45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69">
        <f t="shared" si="4"/>
        <v>0</v>
      </c>
      <c r="AN300" s="27"/>
      <c r="AO300" s="27"/>
      <c r="AP300" s="27"/>
      <c r="AQ300" s="27"/>
      <c r="AR300" s="27"/>
      <c r="AS300" s="27"/>
    </row>
    <row r="301" spans="1:45" ht="1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69">
        <f t="shared" si="4"/>
        <v>0</v>
      </c>
      <c r="AN301" s="27"/>
      <c r="AO301" s="27"/>
      <c r="AP301" s="27"/>
      <c r="AQ301" s="27"/>
      <c r="AR301" s="27"/>
      <c r="AS301" s="27"/>
    </row>
    <row r="302" spans="1:45" ht="1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69">
        <f t="shared" si="4"/>
        <v>0</v>
      </c>
      <c r="AN302" s="27"/>
      <c r="AO302" s="27"/>
      <c r="AP302" s="27"/>
      <c r="AQ302" s="27"/>
      <c r="AR302" s="27"/>
      <c r="AS302" s="27"/>
    </row>
    <row r="303" spans="1:45" ht="1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69">
        <f t="shared" si="4"/>
        <v>0</v>
      </c>
      <c r="AN303" s="27"/>
      <c r="AO303" s="27"/>
      <c r="AP303" s="27"/>
      <c r="AQ303" s="27"/>
      <c r="AR303" s="27"/>
      <c r="AS303" s="27"/>
    </row>
    <row r="304" spans="1:45" ht="1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69">
        <f t="shared" si="4"/>
        <v>0</v>
      </c>
      <c r="AN304" s="27"/>
      <c r="AO304" s="27"/>
      <c r="AP304" s="27"/>
      <c r="AQ304" s="27"/>
      <c r="AR304" s="27"/>
      <c r="AS304" s="27"/>
    </row>
    <row r="305" spans="1:45" ht="1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69">
        <f t="shared" si="4"/>
        <v>0</v>
      </c>
      <c r="AN305" s="27"/>
      <c r="AO305" s="27"/>
      <c r="AP305" s="27"/>
      <c r="AQ305" s="27"/>
      <c r="AR305" s="27"/>
      <c r="AS305" s="27"/>
    </row>
    <row r="306" spans="1:45" ht="1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69">
        <f t="shared" si="4"/>
        <v>0</v>
      </c>
      <c r="AN306" s="27"/>
      <c r="AO306" s="27"/>
      <c r="AP306" s="27"/>
      <c r="AQ306" s="27"/>
      <c r="AR306" s="27"/>
      <c r="AS306" s="27"/>
    </row>
    <row r="307" spans="1:45" ht="1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69">
        <f t="shared" si="4"/>
        <v>0</v>
      </c>
      <c r="AN307" s="27"/>
      <c r="AO307" s="27"/>
      <c r="AP307" s="27"/>
      <c r="AQ307" s="27"/>
      <c r="AR307" s="27"/>
      <c r="AS307" s="27"/>
    </row>
    <row r="308" spans="1:45" ht="1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69">
        <f t="shared" si="4"/>
        <v>0</v>
      </c>
      <c r="AN308" s="27"/>
      <c r="AO308" s="27"/>
      <c r="AP308" s="27"/>
      <c r="AQ308" s="27"/>
      <c r="AR308" s="27"/>
      <c r="AS308" s="27"/>
    </row>
    <row r="309" spans="1:45" ht="1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69">
        <f t="shared" si="4"/>
        <v>0</v>
      </c>
      <c r="AN309" s="27"/>
      <c r="AO309" s="27"/>
      <c r="AP309" s="27"/>
      <c r="AQ309" s="27"/>
      <c r="AR309" s="27"/>
      <c r="AS309" s="27"/>
    </row>
    <row r="310" spans="1:45" ht="1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69">
        <f t="shared" si="4"/>
        <v>0</v>
      </c>
      <c r="AN310" s="27"/>
      <c r="AO310" s="27"/>
      <c r="AP310" s="27"/>
      <c r="AQ310" s="27"/>
      <c r="AR310" s="27"/>
      <c r="AS310" s="27"/>
    </row>
    <row r="311" spans="1:45" ht="1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69">
        <f t="shared" si="4"/>
        <v>0</v>
      </c>
      <c r="AN311" s="27"/>
      <c r="AO311" s="27"/>
      <c r="AP311" s="27"/>
      <c r="AQ311" s="27"/>
      <c r="AR311" s="27"/>
      <c r="AS311" s="27"/>
    </row>
    <row r="312" spans="1:45" ht="1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69">
        <f t="shared" si="4"/>
        <v>0</v>
      </c>
      <c r="AN312" s="27"/>
      <c r="AO312" s="27"/>
      <c r="AP312" s="27"/>
      <c r="AQ312" s="27"/>
      <c r="AR312" s="27"/>
      <c r="AS312" s="27"/>
    </row>
    <row r="313" spans="1:45" ht="1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69">
        <f t="shared" si="4"/>
        <v>0</v>
      </c>
      <c r="AN313" s="27"/>
      <c r="AO313" s="27"/>
      <c r="AP313" s="27"/>
      <c r="AQ313" s="27"/>
      <c r="AR313" s="27"/>
      <c r="AS313" s="27"/>
    </row>
    <row r="314" spans="1:45" ht="1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69">
        <f t="shared" si="4"/>
        <v>0</v>
      </c>
      <c r="AN314" s="27"/>
      <c r="AO314" s="27"/>
      <c r="AP314" s="27"/>
      <c r="AQ314" s="27"/>
      <c r="AR314" s="27"/>
      <c r="AS314" s="27"/>
    </row>
    <row r="315" spans="1:45" ht="1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69">
        <f t="shared" si="4"/>
        <v>0</v>
      </c>
      <c r="AN315" s="27"/>
      <c r="AO315" s="27"/>
      <c r="AP315" s="27"/>
      <c r="AQ315" s="27"/>
      <c r="AR315" s="27"/>
      <c r="AS315" s="27"/>
    </row>
    <row r="316" spans="1:45" ht="1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69">
        <f t="shared" si="4"/>
        <v>0</v>
      </c>
      <c r="AN316" s="27"/>
      <c r="AO316" s="27"/>
      <c r="AP316" s="27"/>
      <c r="AQ316" s="27"/>
      <c r="AR316" s="27"/>
      <c r="AS316" s="27"/>
    </row>
    <row r="317" spans="1:45" ht="1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69">
        <f t="shared" si="4"/>
        <v>0</v>
      </c>
      <c r="AN317" s="27"/>
      <c r="AO317" s="27"/>
      <c r="AP317" s="27"/>
      <c r="AQ317" s="27"/>
      <c r="AR317" s="27"/>
      <c r="AS317" s="27"/>
    </row>
    <row r="318" spans="1:45" ht="1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69">
        <f t="shared" si="4"/>
        <v>0</v>
      </c>
      <c r="AN318" s="27"/>
      <c r="AO318" s="27"/>
      <c r="AP318" s="27"/>
      <c r="AQ318" s="27"/>
      <c r="AR318" s="27"/>
      <c r="AS318" s="27"/>
    </row>
    <row r="319" spans="1:45" ht="1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69">
        <f t="shared" si="4"/>
        <v>0</v>
      </c>
      <c r="AN319" s="27"/>
      <c r="AO319" s="27"/>
      <c r="AP319" s="27"/>
      <c r="AQ319" s="27"/>
      <c r="AR319" s="27"/>
      <c r="AS319" s="27"/>
    </row>
    <row r="320" spans="1:45" ht="1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69">
        <f t="shared" si="4"/>
        <v>0</v>
      </c>
      <c r="AN320" s="27"/>
      <c r="AO320" s="27"/>
      <c r="AP320" s="27"/>
      <c r="AQ320" s="27"/>
      <c r="AR320" s="27"/>
      <c r="AS320" s="27"/>
    </row>
    <row r="321" spans="1:45" ht="1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69">
        <f t="shared" si="4"/>
        <v>0</v>
      </c>
      <c r="AN321" s="27"/>
      <c r="AO321" s="27"/>
      <c r="AP321" s="27"/>
      <c r="AQ321" s="27"/>
      <c r="AR321" s="27"/>
      <c r="AS321" s="27"/>
    </row>
    <row r="322" spans="1:45" ht="1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69">
        <f aca="true" t="shared" si="5" ref="AM322:AM385">_xlfn.IFERROR(AL322*1,0)</f>
        <v>0</v>
      </c>
      <c r="AN322" s="27"/>
      <c r="AO322" s="27"/>
      <c r="AP322" s="27"/>
      <c r="AQ322" s="27"/>
      <c r="AR322" s="27"/>
      <c r="AS322" s="27"/>
    </row>
    <row r="323" spans="1:45" ht="1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69">
        <f t="shared" si="5"/>
        <v>0</v>
      </c>
      <c r="AN323" s="27"/>
      <c r="AO323" s="27"/>
      <c r="AP323" s="27"/>
      <c r="AQ323" s="27"/>
      <c r="AR323" s="27"/>
      <c r="AS323" s="27"/>
    </row>
    <row r="324" spans="1:45" ht="1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69">
        <f t="shared" si="5"/>
        <v>0</v>
      </c>
      <c r="AN324" s="27"/>
      <c r="AO324" s="27"/>
      <c r="AP324" s="27"/>
      <c r="AQ324" s="27"/>
      <c r="AR324" s="27"/>
      <c r="AS324" s="27"/>
    </row>
    <row r="325" spans="1:45" ht="1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69">
        <f t="shared" si="5"/>
        <v>0</v>
      </c>
      <c r="AN325" s="27"/>
      <c r="AO325" s="27"/>
      <c r="AP325" s="27"/>
      <c r="AQ325" s="27"/>
      <c r="AR325" s="27"/>
      <c r="AS325" s="27"/>
    </row>
    <row r="326" spans="1:45" ht="1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69">
        <f t="shared" si="5"/>
        <v>0</v>
      </c>
      <c r="AN326" s="27"/>
      <c r="AO326" s="27"/>
      <c r="AP326" s="27"/>
      <c r="AQ326" s="27"/>
      <c r="AR326" s="27"/>
      <c r="AS326" s="27"/>
    </row>
    <row r="327" spans="1:45" ht="1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69">
        <f t="shared" si="5"/>
        <v>0</v>
      </c>
      <c r="AN327" s="27"/>
      <c r="AO327" s="27"/>
      <c r="AP327" s="27"/>
      <c r="AQ327" s="27"/>
      <c r="AR327" s="27"/>
      <c r="AS327" s="27"/>
    </row>
    <row r="328" spans="1:45" ht="1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69">
        <f t="shared" si="5"/>
        <v>0</v>
      </c>
      <c r="AN328" s="27"/>
      <c r="AO328" s="27"/>
      <c r="AP328" s="27"/>
      <c r="AQ328" s="27"/>
      <c r="AR328" s="27"/>
      <c r="AS328" s="27"/>
    </row>
    <row r="329" spans="1:45" ht="1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69">
        <f t="shared" si="5"/>
        <v>0</v>
      </c>
      <c r="AN329" s="27"/>
      <c r="AO329" s="27"/>
      <c r="AP329" s="27"/>
      <c r="AQ329" s="27"/>
      <c r="AR329" s="27"/>
      <c r="AS329" s="27"/>
    </row>
    <row r="330" spans="1:45" ht="1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69">
        <f t="shared" si="5"/>
        <v>0</v>
      </c>
      <c r="AN330" s="27"/>
      <c r="AO330" s="27"/>
      <c r="AP330" s="27"/>
      <c r="AQ330" s="27"/>
      <c r="AR330" s="27"/>
      <c r="AS330" s="27"/>
    </row>
    <row r="331" spans="1:45" ht="1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69">
        <f t="shared" si="5"/>
        <v>0</v>
      </c>
      <c r="AN331" s="27"/>
      <c r="AO331" s="27"/>
      <c r="AP331" s="27"/>
      <c r="AQ331" s="27"/>
      <c r="AR331" s="27"/>
      <c r="AS331" s="27"/>
    </row>
    <row r="332" spans="1:45" ht="1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69">
        <f t="shared" si="5"/>
        <v>0</v>
      </c>
      <c r="AN332" s="27"/>
      <c r="AO332" s="27"/>
      <c r="AP332" s="27"/>
      <c r="AQ332" s="27"/>
      <c r="AR332" s="27"/>
      <c r="AS332" s="27"/>
    </row>
    <row r="333" spans="1:45" ht="1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69">
        <f t="shared" si="5"/>
        <v>0</v>
      </c>
      <c r="AN333" s="27"/>
      <c r="AO333" s="27"/>
      <c r="AP333" s="27"/>
      <c r="AQ333" s="27"/>
      <c r="AR333" s="27"/>
      <c r="AS333" s="27"/>
    </row>
    <row r="334" spans="1:45" ht="1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69">
        <f t="shared" si="5"/>
        <v>0</v>
      </c>
      <c r="AN334" s="27"/>
      <c r="AO334" s="27"/>
      <c r="AP334" s="27"/>
      <c r="AQ334" s="27"/>
      <c r="AR334" s="27"/>
      <c r="AS334" s="27"/>
    </row>
    <row r="335" spans="1:45" ht="1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69">
        <f t="shared" si="5"/>
        <v>0</v>
      </c>
      <c r="AN335" s="27"/>
      <c r="AO335" s="27"/>
      <c r="AP335" s="27"/>
      <c r="AQ335" s="27"/>
      <c r="AR335" s="27"/>
      <c r="AS335" s="27"/>
    </row>
    <row r="336" spans="1:45" ht="1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69">
        <f t="shared" si="5"/>
        <v>0</v>
      </c>
      <c r="AN336" s="27"/>
      <c r="AO336" s="27"/>
      <c r="AP336" s="27"/>
      <c r="AQ336" s="27"/>
      <c r="AR336" s="27"/>
      <c r="AS336" s="27"/>
    </row>
    <row r="337" spans="1:45" ht="1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69">
        <f t="shared" si="5"/>
        <v>0</v>
      </c>
      <c r="AN337" s="27"/>
      <c r="AO337" s="27"/>
      <c r="AP337" s="27"/>
      <c r="AQ337" s="27"/>
      <c r="AR337" s="27"/>
      <c r="AS337" s="27"/>
    </row>
    <row r="338" spans="1:45" ht="1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69">
        <f t="shared" si="5"/>
        <v>0</v>
      </c>
      <c r="AN338" s="27"/>
      <c r="AO338" s="27"/>
      <c r="AP338" s="27"/>
      <c r="AQ338" s="27"/>
      <c r="AR338" s="27"/>
      <c r="AS338" s="27"/>
    </row>
    <row r="339" spans="1:45" ht="1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69">
        <f t="shared" si="5"/>
        <v>0</v>
      </c>
      <c r="AN339" s="27"/>
      <c r="AO339" s="27"/>
      <c r="AP339" s="27"/>
      <c r="AQ339" s="27"/>
      <c r="AR339" s="27"/>
      <c r="AS339" s="27"/>
    </row>
    <row r="340" spans="1:45" ht="1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69">
        <f t="shared" si="5"/>
        <v>0</v>
      </c>
      <c r="AN340" s="27"/>
      <c r="AO340" s="27"/>
      <c r="AP340" s="27"/>
      <c r="AQ340" s="27"/>
      <c r="AR340" s="27"/>
      <c r="AS340" s="27"/>
    </row>
    <row r="341" spans="1:45" ht="1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69">
        <f t="shared" si="5"/>
        <v>0</v>
      </c>
      <c r="AN341" s="27"/>
      <c r="AO341" s="27"/>
      <c r="AP341" s="27"/>
      <c r="AQ341" s="27"/>
      <c r="AR341" s="27"/>
      <c r="AS341" s="27"/>
    </row>
    <row r="342" spans="1:45" ht="1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69">
        <f t="shared" si="5"/>
        <v>0</v>
      </c>
      <c r="AN342" s="27"/>
      <c r="AO342" s="27"/>
      <c r="AP342" s="27"/>
      <c r="AQ342" s="27"/>
      <c r="AR342" s="27"/>
      <c r="AS342" s="27"/>
    </row>
    <row r="343" spans="1:45" ht="1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69">
        <f t="shared" si="5"/>
        <v>0</v>
      </c>
      <c r="AN343" s="27"/>
      <c r="AO343" s="27"/>
      <c r="AP343" s="27"/>
      <c r="AQ343" s="27"/>
      <c r="AR343" s="27"/>
      <c r="AS343" s="27"/>
    </row>
    <row r="344" spans="1:45" ht="1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69">
        <f t="shared" si="5"/>
        <v>0</v>
      </c>
      <c r="AN344" s="27"/>
      <c r="AO344" s="27"/>
      <c r="AP344" s="27"/>
      <c r="AQ344" s="27"/>
      <c r="AR344" s="27"/>
      <c r="AS344" s="27"/>
    </row>
    <row r="345" spans="1:45" ht="1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69">
        <f t="shared" si="5"/>
        <v>0</v>
      </c>
      <c r="AN345" s="27"/>
      <c r="AO345" s="27"/>
      <c r="AP345" s="27"/>
      <c r="AQ345" s="27"/>
      <c r="AR345" s="27"/>
      <c r="AS345" s="27"/>
    </row>
    <row r="346" spans="1:45" ht="1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69">
        <f t="shared" si="5"/>
        <v>0</v>
      </c>
      <c r="AN346" s="27"/>
      <c r="AO346" s="27"/>
      <c r="AP346" s="27"/>
      <c r="AQ346" s="27"/>
      <c r="AR346" s="27"/>
      <c r="AS346" s="27"/>
    </row>
    <row r="347" spans="1:45" ht="1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69">
        <f t="shared" si="5"/>
        <v>0</v>
      </c>
      <c r="AN347" s="27"/>
      <c r="AO347" s="27"/>
      <c r="AP347" s="27"/>
      <c r="AQ347" s="27"/>
      <c r="AR347" s="27"/>
      <c r="AS347" s="27"/>
    </row>
    <row r="348" spans="1:45" ht="1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69">
        <f t="shared" si="5"/>
        <v>0</v>
      </c>
      <c r="AN348" s="27"/>
      <c r="AO348" s="27"/>
      <c r="AP348" s="27"/>
      <c r="AQ348" s="27"/>
      <c r="AR348" s="27"/>
      <c r="AS348" s="27"/>
    </row>
    <row r="349" spans="1:45" ht="1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69">
        <f t="shared" si="5"/>
        <v>0</v>
      </c>
      <c r="AN349" s="27"/>
      <c r="AO349" s="27"/>
      <c r="AP349" s="27"/>
      <c r="AQ349" s="27"/>
      <c r="AR349" s="27"/>
      <c r="AS349" s="27"/>
    </row>
    <row r="350" spans="1:45" ht="1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69">
        <f t="shared" si="5"/>
        <v>0</v>
      </c>
      <c r="AN350" s="27"/>
      <c r="AO350" s="27"/>
      <c r="AP350" s="27"/>
      <c r="AQ350" s="27"/>
      <c r="AR350" s="27"/>
      <c r="AS350" s="27"/>
    </row>
    <row r="351" spans="1:45" ht="1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69">
        <f t="shared" si="5"/>
        <v>0</v>
      </c>
      <c r="AN351" s="27"/>
      <c r="AO351" s="27"/>
      <c r="AP351" s="27"/>
      <c r="AQ351" s="27"/>
      <c r="AR351" s="27"/>
      <c r="AS351" s="27"/>
    </row>
    <row r="352" spans="1:45" ht="1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69">
        <f t="shared" si="5"/>
        <v>0</v>
      </c>
      <c r="AN352" s="27"/>
      <c r="AO352" s="27"/>
      <c r="AP352" s="27"/>
      <c r="AQ352" s="27"/>
      <c r="AR352" s="27"/>
      <c r="AS352" s="27"/>
    </row>
    <row r="353" spans="1:45" ht="1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69">
        <f t="shared" si="5"/>
        <v>0</v>
      </c>
      <c r="AN353" s="27"/>
      <c r="AO353" s="27"/>
      <c r="AP353" s="27"/>
      <c r="AQ353" s="27"/>
      <c r="AR353" s="27"/>
      <c r="AS353" s="27"/>
    </row>
    <row r="354" spans="1:45" ht="1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69">
        <f t="shared" si="5"/>
        <v>0</v>
      </c>
      <c r="AN354" s="27"/>
      <c r="AO354" s="27"/>
      <c r="AP354" s="27"/>
      <c r="AQ354" s="27"/>
      <c r="AR354" s="27"/>
      <c r="AS354" s="27"/>
    </row>
    <row r="355" spans="1:45" ht="1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69">
        <f t="shared" si="5"/>
        <v>0</v>
      </c>
      <c r="AN355" s="27"/>
      <c r="AO355" s="27"/>
      <c r="AP355" s="27"/>
      <c r="AQ355" s="27"/>
      <c r="AR355" s="27"/>
      <c r="AS355" s="27"/>
    </row>
    <row r="356" spans="1:45" ht="1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69">
        <f t="shared" si="5"/>
        <v>0</v>
      </c>
      <c r="AN356" s="27"/>
      <c r="AO356" s="27"/>
      <c r="AP356" s="27"/>
      <c r="AQ356" s="27"/>
      <c r="AR356" s="27"/>
      <c r="AS356" s="27"/>
    </row>
    <row r="357" spans="1:45" ht="1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69">
        <f t="shared" si="5"/>
        <v>0</v>
      </c>
      <c r="AN357" s="27"/>
      <c r="AO357" s="27"/>
      <c r="AP357" s="27"/>
      <c r="AQ357" s="27"/>
      <c r="AR357" s="27"/>
      <c r="AS357" s="27"/>
    </row>
    <row r="358" spans="1:45" ht="1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69">
        <f t="shared" si="5"/>
        <v>0</v>
      </c>
      <c r="AN358" s="27"/>
      <c r="AO358" s="27"/>
      <c r="AP358" s="27"/>
      <c r="AQ358" s="27"/>
      <c r="AR358" s="27"/>
      <c r="AS358" s="27"/>
    </row>
    <row r="359" spans="1:45" ht="1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69">
        <f t="shared" si="5"/>
        <v>0</v>
      </c>
      <c r="AN359" s="27"/>
      <c r="AO359" s="27"/>
      <c r="AP359" s="27"/>
      <c r="AQ359" s="27"/>
      <c r="AR359" s="27"/>
      <c r="AS359" s="27"/>
    </row>
    <row r="360" spans="1:45" ht="1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69">
        <f t="shared" si="5"/>
        <v>0</v>
      </c>
      <c r="AN360" s="27"/>
      <c r="AO360" s="27"/>
      <c r="AP360" s="27"/>
      <c r="AQ360" s="27"/>
      <c r="AR360" s="27"/>
      <c r="AS360" s="27"/>
    </row>
    <row r="361" spans="1:45" ht="1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69">
        <f t="shared" si="5"/>
        <v>0</v>
      </c>
      <c r="AN361" s="27"/>
      <c r="AO361" s="27"/>
      <c r="AP361" s="27"/>
      <c r="AQ361" s="27"/>
      <c r="AR361" s="27"/>
      <c r="AS361" s="27"/>
    </row>
    <row r="362" spans="1:45" ht="1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69">
        <f t="shared" si="5"/>
        <v>0</v>
      </c>
      <c r="AN362" s="27"/>
      <c r="AO362" s="27"/>
      <c r="AP362" s="27"/>
      <c r="AQ362" s="27"/>
      <c r="AR362" s="27"/>
      <c r="AS362" s="27"/>
    </row>
    <row r="363" spans="1:45" ht="1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69">
        <f t="shared" si="5"/>
        <v>0</v>
      </c>
      <c r="AN363" s="27"/>
      <c r="AO363" s="27"/>
      <c r="AP363" s="27"/>
      <c r="AQ363" s="27"/>
      <c r="AR363" s="27"/>
      <c r="AS363" s="27"/>
    </row>
    <row r="364" spans="1:45" ht="1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69">
        <f t="shared" si="5"/>
        <v>0</v>
      </c>
      <c r="AN364" s="27"/>
      <c r="AO364" s="27"/>
      <c r="AP364" s="27"/>
      <c r="AQ364" s="27"/>
      <c r="AR364" s="27"/>
      <c r="AS364" s="27"/>
    </row>
    <row r="365" spans="1:45" ht="1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69">
        <f t="shared" si="5"/>
        <v>0</v>
      </c>
      <c r="AN365" s="27"/>
      <c r="AO365" s="27"/>
      <c r="AP365" s="27"/>
      <c r="AQ365" s="27"/>
      <c r="AR365" s="27"/>
      <c r="AS365" s="27"/>
    </row>
    <row r="366" spans="1:45" ht="1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69">
        <f t="shared" si="5"/>
        <v>0</v>
      </c>
      <c r="AN366" s="27"/>
      <c r="AO366" s="27"/>
      <c r="AP366" s="27"/>
      <c r="AQ366" s="27"/>
      <c r="AR366" s="27"/>
      <c r="AS366" s="27"/>
    </row>
    <row r="367" spans="1:45" ht="1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69">
        <f t="shared" si="5"/>
        <v>0</v>
      </c>
      <c r="AN367" s="27"/>
      <c r="AO367" s="27"/>
      <c r="AP367" s="27"/>
      <c r="AQ367" s="27"/>
      <c r="AR367" s="27"/>
      <c r="AS367" s="27"/>
    </row>
    <row r="368" spans="1:45" ht="1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69">
        <f t="shared" si="5"/>
        <v>0</v>
      </c>
      <c r="AN368" s="27"/>
      <c r="AO368" s="27"/>
      <c r="AP368" s="27"/>
      <c r="AQ368" s="27"/>
      <c r="AR368" s="27"/>
      <c r="AS368" s="27"/>
    </row>
    <row r="369" spans="1:45" ht="1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69">
        <f t="shared" si="5"/>
        <v>0</v>
      </c>
      <c r="AN369" s="27"/>
      <c r="AO369" s="27"/>
      <c r="AP369" s="27"/>
      <c r="AQ369" s="27"/>
      <c r="AR369" s="27"/>
      <c r="AS369" s="27"/>
    </row>
    <row r="370" spans="1:45" ht="1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69">
        <f t="shared" si="5"/>
        <v>0</v>
      </c>
      <c r="AN370" s="27"/>
      <c r="AO370" s="27"/>
      <c r="AP370" s="27"/>
      <c r="AQ370" s="27"/>
      <c r="AR370" s="27"/>
      <c r="AS370" s="27"/>
    </row>
    <row r="371" spans="1:45" ht="1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69">
        <f t="shared" si="5"/>
        <v>0</v>
      </c>
      <c r="AN371" s="27"/>
      <c r="AO371" s="27"/>
      <c r="AP371" s="27"/>
      <c r="AQ371" s="27"/>
      <c r="AR371" s="27"/>
      <c r="AS371" s="27"/>
    </row>
    <row r="372" spans="1:45" ht="1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69">
        <f t="shared" si="5"/>
        <v>0</v>
      </c>
      <c r="AN372" s="27"/>
      <c r="AO372" s="27"/>
      <c r="AP372" s="27"/>
      <c r="AQ372" s="27"/>
      <c r="AR372" s="27"/>
      <c r="AS372" s="27"/>
    </row>
    <row r="373" spans="1:45" ht="1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69">
        <f t="shared" si="5"/>
        <v>0</v>
      </c>
      <c r="AN373" s="27"/>
      <c r="AO373" s="27"/>
      <c r="AP373" s="27"/>
      <c r="AQ373" s="27"/>
      <c r="AR373" s="27"/>
      <c r="AS373" s="27"/>
    </row>
    <row r="374" spans="1:45" ht="1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69">
        <f t="shared" si="5"/>
        <v>0</v>
      </c>
      <c r="AN374" s="27"/>
      <c r="AO374" s="27"/>
      <c r="AP374" s="27"/>
      <c r="AQ374" s="27"/>
      <c r="AR374" s="27"/>
      <c r="AS374" s="27"/>
    </row>
    <row r="375" spans="1:45" ht="1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69">
        <f t="shared" si="5"/>
        <v>0</v>
      </c>
      <c r="AN375" s="27"/>
      <c r="AO375" s="27"/>
      <c r="AP375" s="27"/>
      <c r="AQ375" s="27"/>
      <c r="AR375" s="27"/>
      <c r="AS375" s="27"/>
    </row>
    <row r="376" spans="1:45" ht="1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69">
        <f t="shared" si="5"/>
        <v>0</v>
      </c>
      <c r="AN376" s="27"/>
      <c r="AO376" s="27"/>
      <c r="AP376" s="27"/>
      <c r="AQ376" s="27"/>
      <c r="AR376" s="27"/>
      <c r="AS376" s="27"/>
    </row>
    <row r="377" spans="1:45" ht="1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69">
        <f t="shared" si="5"/>
        <v>0</v>
      </c>
      <c r="AN377" s="27"/>
      <c r="AO377" s="27"/>
      <c r="AP377" s="27"/>
      <c r="AQ377" s="27"/>
      <c r="AR377" s="27"/>
      <c r="AS377" s="27"/>
    </row>
    <row r="378" spans="1:45" ht="1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69">
        <f t="shared" si="5"/>
        <v>0</v>
      </c>
      <c r="AN378" s="27"/>
      <c r="AO378" s="27"/>
      <c r="AP378" s="27"/>
      <c r="AQ378" s="27"/>
      <c r="AR378" s="27"/>
      <c r="AS378" s="27"/>
    </row>
    <row r="379" spans="1:45" ht="1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69">
        <f t="shared" si="5"/>
        <v>0</v>
      </c>
      <c r="AN379" s="27"/>
      <c r="AO379" s="27"/>
      <c r="AP379" s="27"/>
      <c r="AQ379" s="27"/>
      <c r="AR379" s="27"/>
      <c r="AS379" s="27"/>
    </row>
    <row r="380" spans="1:45" ht="1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69">
        <f t="shared" si="5"/>
        <v>0</v>
      </c>
      <c r="AN380" s="27"/>
      <c r="AO380" s="27"/>
      <c r="AP380" s="27"/>
      <c r="AQ380" s="27"/>
      <c r="AR380" s="27"/>
      <c r="AS380" s="27"/>
    </row>
    <row r="381" spans="1:45" ht="1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69">
        <f t="shared" si="5"/>
        <v>0</v>
      </c>
      <c r="AN381" s="27"/>
      <c r="AO381" s="27"/>
      <c r="AP381" s="27"/>
      <c r="AQ381" s="27"/>
      <c r="AR381" s="27"/>
      <c r="AS381" s="27"/>
    </row>
    <row r="382" spans="1:45" ht="1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69">
        <f t="shared" si="5"/>
        <v>0</v>
      </c>
      <c r="AN382" s="27"/>
      <c r="AO382" s="27"/>
      <c r="AP382" s="27"/>
      <c r="AQ382" s="27"/>
      <c r="AR382" s="27"/>
      <c r="AS382" s="27"/>
    </row>
    <row r="383" spans="1:45" ht="1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69">
        <f t="shared" si="5"/>
        <v>0</v>
      </c>
      <c r="AN383" s="27"/>
      <c r="AO383" s="27"/>
      <c r="AP383" s="27"/>
      <c r="AQ383" s="27"/>
      <c r="AR383" s="27"/>
      <c r="AS383" s="27"/>
    </row>
    <row r="384" spans="1:45" ht="1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69">
        <f t="shared" si="5"/>
        <v>0</v>
      </c>
      <c r="AN384" s="27"/>
      <c r="AO384" s="27"/>
      <c r="AP384" s="27"/>
      <c r="AQ384" s="27"/>
      <c r="AR384" s="27"/>
      <c r="AS384" s="27"/>
    </row>
    <row r="385" spans="1:45" ht="1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69">
        <f t="shared" si="5"/>
        <v>0</v>
      </c>
      <c r="AN385" s="27"/>
      <c r="AO385" s="27"/>
      <c r="AP385" s="27"/>
      <c r="AQ385" s="27"/>
      <c r="AR385" s="27"/>
      <c r="AS385" s="27"/>
    </row>
    <row r="386" spans="1:45" ht="1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69">
        <f aca="true" t="shared" si="6" ref="AM386:AM400">_xlfn.IFERROR(AL386*1,0)</f>
        <v>0</v>
      </c>
      <c r="AN386" s="27"/>
      <c r="AO386" s="27"/>
      <c r="AP386" s="27"/>
      <c r="AQ386" s="27"/>
      <c r="AR386" s="27"/>
      <c r="AS386" s="27"/>
    </row>
    <row r="387" spans="1:45" ht="1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69">
        <f t="shared" si="6"/>
        <v>0</v>
      </c>
      <c r="AN387" s="27"/>
      <c r="AO387" s="27"/>
      <c r="AP387" s="27"/>
      <c r="AQ387" s="27"/>
      <c r="AR387" s="27"/>
      <c r="AS387" s="27"/>
    </row>
    <row r="388" spans="1:45" ht="1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69">
        <f t="shared" si="6"/>
        <v>0</v>
      </c>
      <c r="AN388" s="27"/>
      <c r="AO388" s="27"/>
      <c r="AP388" s="27"/>
      <c r="AQ388" s="27"/>
      <c r="AR388" s="27"/>
      <c r="AS388" s="27"/>
    </row>
    <row r="389" spans="1:45" ht="1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69">
        <f t="shared" si="6"/>
        <v>0</v>
      </c>
      <c r="AN389" s="27"/>
      <c r="AO389" s="27"/>
      <c r="AP389" s="27"/>
      <c r="AQ389" s="27"/>
      <c r="AR389" s="27"/>
      <c r="AS389" s="27"/>
    </row>
    <row r="390" spans="1:45" ht="1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69">
        <f t="shared" si="6"/>
        <v>0</v>
      </c>
      <c r="AN390" s="27"/>
      <c r="AO390" s="27"/>
      <c r="AP390" s="27"/>
      <c r="AQ390" s="27"/>
      <c r="AR390" s="27"/>
      <c r="AS390" s="27"/>
    </row>
    <row r="391" spans="1:45" ht="1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69">
        <f t="shared" si="6"/>
        <v>0</v>
      </c>
      <c r="AN391" s="27"/>
      <c r="AO391" s="27"/>
      <c r="AP391" s="27"/>
      <c r="AQ391" s="27"/>
      <c r="AR391" s="27"/>
      <c r="AS391" s="27"/>
    </row>
    <row r="392" spans="1:45" ht="1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69">
        <f t="shared" si="6"/>
        <v>0</v>
      </c>
      <c r="AN392" s="27"/>
      <c r="AO392" s="27"/>
      <c r="AP392" s="27"/>
      <c r="AQ392" s="27"/>
      <c r="AR392" s="27"/>
      <c r="AS392" s="27"/>
    </row>
    <row r="393" spans="1:45" ht="1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69">
        <f t="shared" si="6"/>
        <v>0</v>
      </c>
      <c r="AN393" s="27"/>
      <c r="AO393" s="27"/>
      <c r="AP393" s="27"/>
      <c r="AQ393" s="27"/>
      <c r="AR393" s="27"/>
      <c r="AS393" s="27"/>
    </row>
    <row r="394" spans="1:45" ht="1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69">
        <f t="shared" si="6"/>
        <v>0</v>
      </c>
      <c r="AN394" s="27"/>
      <c r="AO394" s="27"/>
      <c r="AP394" s="27"/>
      <c r="AQ394" s="27"/>
      <c r="AR394" s="27"/>
      <c r="AS394" s="27"/>
    </row>
    <row r="395" spans="1:45" ht="1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69">
        <f t="shared" si="6"/>
        <v>0</v>
      </c>
      <c r="AN395" s="27"/>
      <c r="AO395" s="27"/>
      <c r="AP395" s="27"/>
      <c r="AQ395" s="27"/>
      <c r="AR395" s="27"/>
      <c r="AS395" s="27"/>
    </row>
    <row r="396" spans="1:45" ht="1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69">
        <f t="shared" si="6"/>
        <v>0</v>
      </c>
      <c r="AN396" s="27"/>
      <c r="AO396" s="27"/>
      <c r="AP396" s="27"/>
      <c r="AQ396" s="27"/>
      <c r="AR396" s="27"/>
      <c r="AS396" s="27"/>
    </row>
    <row r="397" spans="1:45" ht="1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69">
        <f t="shared" si="6"/>
        <v>0</v>
      </c>
      <c r="AN397" s="27"/>
      <c r="AO397" s="27"/>
      <c r="AP397" s="27"/>
      <c r="AQ397" s="27"/>
      <c r="AR397" s="27"/>
      <c r="AS397" s="27"/>
    </row>
    <row r="398" spans="1:45" ht="1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69">
        <f t="shared" si="6"/>
        <v>0</v>
      </c>
      <c r="AN398" s="27"/>
      <c r="AO398" s="27"/>
      <c r="AP398" s="27"/>
      <c r="AQ398" s="27"/>
      <c r="AR398" s="27"/>
      <c r="AS398" s="27"/>
    </row>
    <row r="399" spans="1:45" ht="1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69">
        <f t="shared" si="6"/>
        <v>0</v>
      </c>
      <c r="AN399" s="27"/>
      <c r="AO399" s="27"/>
      <c r="AP399" s="27"/>
      <c r="AQ399" s="27"/>
      <c r="AR399" s="27"/>
      <c r="AS399" s="27"/>
    </row>
    <row r="400" spans="1:45" ht="1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69">
        <f t="shared" si="6"/>
        <v>0</v>
      </c>
      <c r="AN400" s="27"/>
      <c r="AO400" s="27"/>
      <c r="AP400" s="27"/>
      <c r="AQ400" s="27"/>
      <c r="AR400" s="27"/>
      <c r="AS400" s="27"/>
    </row>
  </sheetData>
  <sheetProtection sheet="1" objects="1" scenarios="1"/>
  <conditionalFormatting sqref="A92:B151">
    <cfRule type="expression" priority="1" dxfId="2" stopIfTrue="1">
      <formula>$I92=1</formula>
    </cfRule>
    <cfRule type="expression" priority="2" dxfId="1" stopIfTrue="1">
      <formula>$I92=2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T65"/>
  <sheetViews>
    <sheetView tabSelected="1"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34" sqref="A34:IV34"/>
    </sheetView>
  </sheetViews>
  <sheetFormatPr defaultColWidth="11.421875" defaultRowHeight="12.75"/>
  <cols>
    <col min="1" max="1" width="7.00390625" style="91" hidden="1" customWidth="1"/>
    <col min="2" max="2" width="33.57421875" style="155" customWidth="1"/>
    <col min="3" max="6" width="11.57421875" style="91" customWidth="1"/>
    <col min="7" max="8" width="6.28125" style="91" hidden="1" customWidth="1"/>
    <col min="9" max="9" width="95.00390625" style="91" bestFit="1" customWidth="1"/>
    <col min="10" max="10" width="1.57421875" style="91" customWidth="1"/>
    <col min="11" max="11" width="7.00390625" style="91" hidden="1" customWidth="1"/>
    <col min="12" max="12" width="33.57421875" style="155" customWidth="1"/>
    <col min="13" max="16" width="11.57421875" style="91" customWidth="1"/>
    <col min="17" max="18" width="6.28125" style="91" hidden="1" customWidth="1"/>
    <col min="19" max="19" width="95.00390625" style="91" bestFit="1" customWidth="1"/>
    <col min="20" max="16384" width="11.421875" style="91" customWidth="1"/>
  </cols>
  <sheetData>
    <row r="1" spans="1:6" ht="21" customHeight="1">
      <c r="A1" s="74"/>
      <c r="B1" s="253" t="s">
        <v>232</v>
      </c>
      <c r="C1" s="253"/>
      <c r="D1" s="253"/>
      <c r="E1" s="253"/>
      <c r="F1" s="253"/>
    </row>
    <row r="2" ht="9.75" customHeight="1"/>
    <row r="3" ht="21" customHeight="1"/>
    <row r="4" ht="12" customHeight="1"/>
    <row r="5" spans="1:19" ht="21" customHeight="1" thickBot="1">
      <c r="A5" s="74"/>
      <c r="B5" s="167"/>
      <c r="C5" s="74"/>
      <c r="D5" s="74"/>
      <c r="E5" s="74"/>
      <c r="F5" s="74"/>
      <c r="G5" s="74"/>
      <c r="H5" s="74"/>
      <c r="I5" s="74"/>
      <c r="K5" s="74"/>
      <c r="L5" s="167"/>
      <c r="M5" s="74"/>
      <c r="N5" s="74"/>
      <c r="O5" s="74"/>
      <c r="P5" s="74"/>
      <c r="Q5" s="74"/>
      <c r="R5" s="74"/>
      <c r="S5" s="74"/>
    </row>
    <row r="6" spans="1:19" ht="27" customHeight="1">
      <c r="A6" s="74"/>
      <c r="B6" s="254" t="str">
        <f>Compet&amp;" - "&amp;Annee</f>
        <v>Challenge Sud-Est - 2015</v>
      </c>
      <c r="C6" s="255"/>
      <c r="D6" s="255"/>
      <c r="E6" s="255"/>
      <c r="F6" s="256"/>
      <c r="G6" s="74"/>
      <c r="H6" s="74"/>
      <c r="I6" s="74"/>
      <c r="K6" s="74"/>
      <c r="L6" s="254" t="str">
        <f>Compet&amp;" - "&amp;Annee</f>
        <v>Challenge Sud-Est - 2015</v>
      </c>
      <c r="M6" s="255"/>
      <c r="N6" s="255"/>
      <c r="O6" s="255"/>
      <c r="P6" s="256"/>
      <c r="Q6" s="74"/>
      <c r="R6" s="74"/>
      <c r="S6" s="74"/>
    </row>
    <row r="7" spans="1:19" ht="27" customHeight="1" thickBot="1">
      <c r="A7" s="74"/>
      <c r="B7" s="257" t="s">
        <v>41</v>
      </c>
      <c r="C7" s="258"/>
      <c r="D7" s="258"/>
      <c r="E7" s="258"/>
      <c r="F7" s="259"/>
      <c r="G7" s="74"/>
      <c r="H7" s="74"/>
      <c r="I7" s="74"/>
      <c r="K7" s="74"/>
      <c r="L7" s="257" t="s">
        <v>42</v>
      </c>
      <c r="M7" s="258"/>
      <c r="N7" s="258"/>
      <c r="O7" s="258"/>
      <c r="P7" s="259"/>
      <c r="Q7" s="74"/>
      <c r="R7" s="74"/>
      <c r="S7" s="74"/>
    </row>
    <row r="8" spans="1:19" ht="18" customHeight="1" thickBot="1">
      <c r="A8" s="74"/>
      <c r="B8" s="167"/>
      <c r="C8" s="74"/>
      <c r="D8" s="74"/>
      <c r="E8" s="74"/>
      <c r="F8" s="74"/>
      <c r="G8" s="74"/>
      <c r="H8" s="74"/>
      <c r="I8" s="74"/>
      <c r="K8" s="74"/>
      <c r="L8" s="167"/>
      <c r="M8" s="74"/>
      <c r="N8" s="74"/>
      <c r="O8" s="74"/>
      <c r="P8" s="74"/>
      <c r="Q8" s="74"/>
      <c r="R8" s="74"/>
      <c r="S8" s="74"/>
    </row>
    <row r="9" spans="1:20" s="156" customFormat="1" ht="18" customHeight="1">
      <c r="A9" s="168"/>
      <c r="B9" s="169" t="str">
        <f>Golf</f>
        <v>Miramas</v>
      </c>
      <c r="C9" s="260" t="s">
        <v>34</v>
      </c>
      <c r="D9" s="261"/>
      <c r="E9" s="159" t="s">
        <v>195</v>
      </c>
      <c r="F9" s="160" t="s">
        <v>196</v>
      </c>
      <c r="G9" s="168"/>
      <c r="H9" s="168"/>
      <c r="I9" s="168"/>
      <c r="K9" s="168"/>
      <c r="L9" s="169" t="str">
        <f>Golf</f>
        <v>Miramas</v>
      </c>
      <c r="M9" s="260" t="s">
        <v>34</v>
      </c>
      <c r="N9" s="261"/>
      <c r="O9" s="159" t="s">
        <v>195</v>
      </c>
      <c r="P9" s="160" t="s">
        <v>196</v>
      </c>
      <c r="Q9" s="168"/>
      <c r="R9" s="168"/>
      <c r="S9" s="168"/>
      <c r="T9" s="91"/>
    </row>
    <row r="10" spans="1:20" s="156" customFormat="1" ht="18" customHeight="1" thickBot="1">
      <c r="A10" s="168"/>
      <c r="B10" s="170">
        <f>Date</f>
        <v>42118</v>
      </c>
      <c r="C10" s="262" t="s">
        <v>44</v>
      </c>
      <c r="D10" s="263"/>
      <c r="E10" s="161" t="s">
        <v>36</v>
      </c>
      <c r="F10" s="162" t="s">
        <v>36</v>
      </c>
      <c r="G10" s="168"/>
      <c r="H10" s="168"/>
      <c r="I10" s="168"/>
      <c r="K10" s="168"/>
      <c r="L10" s="170">
        <f>Date</f>
        <v>42118</v>
      </c>
      <c r="M10" s="262" t="s">
        <v>43</v>
      </c>
      <c r="N10" s="263"/>
      <c r="O10" s="161" t="s">
        <v>32</v>
      </c>
      <c r="P10" s="162" t="s">
        <v>32</v>
      </c>
      <c r="Q10" s="168"/>
      <c r="R10" s="168"/>
      <c r="S10" s="168"/>
      <c r="T10" s="91"/>
    </row>
    <row r="11" spans="1:20" s="156" customFormat="1" ht="18" customHeight="1" thickBot="1">
      <c r="A11" s="190" t="s">
        <v>7</v>
      </c>
      <c r="B11" s="166" t="s">
        <v>0</v>
      </c>
      <c r="C11" s="163" t="s">
        <v>1</v>
      </c>
      <c r="D11" s="164" t="s">
        <v>2</v>
      </c>
      <c r="E11" s="163" t="s">
        <v>1</v>
      </c>
      <c r="F11" s="165" t="s">
        <v>1</v>
      </c>
      <c r="G11" s="168"/>
      <c r="H11" s="168"/>
      <c r="I11" s="166" t="s">
        <v>19</v>
      </c>
      <c r="K11" s="190" t="s">
        <v>7</v>
      </c>
      <c r="L11" s="166" t="s">
        <v>0</v>
      </c>
      <c r="M11" s="163" t="s">
        <v>48</v>
      </c>
      <c r="N11" s="164" t="s">
        <v>2</v>
      </c>
      <c r="O11" s="163" t="s">
        <v>48</v>
      </c>
      <c r="P11" s="165" t="s">
        <v>48</v>
      </c>
      <c r="Q11" s="168"/>
      <c r="R11" s="168"/>
      <c r="S11" s="166" t="s">
        <v>19</v>
      </c>
      <c r="T11" s="91"/>
    </row>
    <row r="12" spans="1:20" s="156" customFormat="1" ht="18" customHeight="1">
      <c r="A12" s="172">
        <f>IF(OR(ISERROR(MATCH($B12,Equipe!$B$8:$B$55,0)),ISERROR(INDEX(Equipe!$A$8:$B$55,MATCH($B12,Equipe!$B$8:$B$55,0),1))),0,INDEX(Equipe!$A$8:$B$55,MATCH($B12,Equipe!$B$8:$B$55,0),1))</f>
        <v>6</v>
      </c>
      <c r="B12" s="191" t="str">
        <f>Equipe!$B21</f>
        <v>MARSEILLE 1</v>
      </c>
      <c r="C12" s="174">
        <f>SUM(E12,F12)</f>
        <v>63</v>
      </c>
      <c r="D12" s="175">
        <f>RANK(C12,C$12:C$59)</f>
        <v>1</v>
      </c>
      <c r="E12" s="176">
        <f>_xlfn.IFERROR(INDEX(Detail_Brut_B,MATCH($B12,Detail_Equipe,0),1),0)</f>
        <v>36</v>
      </c>
      <c r="F12" s="177">
        <f>_xlfn.IFERROR(INDEX(Detail_Brut_B,MATCH($B12,Detail_Equipe,0)+2,1),0)</f>
        <v>27</v>
      </c>
      <c r="G12" s="171">
        <f>LARGE(($E12,$F12),1)</f>
        <v>36</v>
      </c>
      <c r="H12" s="172">
        <f>LARGE(($E12,$F12),2)</f>
        <v>27</v>
      </c>
      <c r="I12" s="173" t="str">
        <f>_xlfn.IFERROR(INDEX(Joueur_Nom,MATCH($B12,Joueur_Equipe,0),1)&amp;" / "&amp;INDEX(Joueur_Nom,MATCH($B12,Joueur_Equipe,0)+1,1)&amp;" / "&amp;INDEX(Joueur_Nom,MATCH($B12,Joueur_Equipe,0)+2,1)&amp;" / "&amp;INDEX(Joueur_Nom,MATCH($B12,Joueur_Equipe,0)+3,1),"?")</f>
        <v>GUERLESQUIN Lucien / ROMAN Xavier / AUCOUTURIER Rémi / GIANGRECO Jacques</v>
      </c>
      <c r="J12" s="157"/>
      <c r="K12" s="172">
        <f>IF(OR(ISERROR(MATCH($L12,Equipe!$B$8:$B$55,0)),ISERROR(INDEX(Equipe!$A$8:$B$55,MATCH($L12,Equipe!$B$8:$B$55,0),1))),0,INDEX(Equipe!$A$8:$B$55,MATCH($L12,Equipe!$B$8:$B$55,0),1))</f>
        <v>8</v>
      </c>
      <c r="L12" s="282" t="str">
        <f>Equipe!$B22</f>
        <v>MARSEILLE 2</v>
      </c>
      <c r="M12" s="174">
        <f>SUM(O12,P12)</f>
        <v>82</v>
      </c>
      <c r="N12" s="175">
        <f>RANK(M12,M$12:M$59)</f>
        <v>1</v>
      </c>
      <c r="O12" s="176">
        <f>_xlfn.IFERROR(INDEX(Detail_Net_B,MATCH($L12,Detail_Equipe,0),1),0)</f>
        <v>41</v>
      </c>
      <c r="P12" s="177">
        <f>_xlfn.IFERROR(INDEX(Detail_Net_B,MATCH($L12,Detail_Equipe,0)+2,1),0)</f>
        <v>41</v>
      </c>
      <c r="Q12" s="171">
        <f>LARGE(($O12,$P12),1)</f>
        <v>41</v>
      </c>
      <c r="R12" s="172">
        <f>LARGE(($O12,$P12),2)</f>
        <v>41</v>
      </c>
      <c r="S12" s="173" t="str">
        <f>_xlfn.IFERROR(INDEX(Joueur_Nom,MATCH($L12,Joueur_Equipe,0),1)&amp;" / "&amp;INDEX(Joueur_Nom,MATCH($L12,Joueur_Equipe,0)+1,1)&amp;" / "&amp;INDEX(Joueur_Nom,MATCH($L12,Joueur_Equipe,0)+2,1)&amp;" / "&amp;INDEX(Joueur_Nom,MATCH($L12,Joueur_Equipe,0)+3,1),"?")</f>
        <v>LAURIOT Bruno / NAVARRO Gilles / GARCIN Richard / TELINGE Francis</v>
      </c>
      <c r="T12" s="91"/>
    </row>
    <row r="13" spans="1:20" s="156" customFormat="1" ht="18" customHeight="1">
      <c r="A13" s="172">
        <f>IF(OR(ISERROR(MATCH($B13,Equipe!$B$8:$B$55,0)),ISERROR(INDEX(Equipe!$A$8:$B$55,MATCH($B13,Equipe!$B$8:$B$55,0),1))),0,INDEX(Equipe!$A$8:$B$55,MATCH($B13,Equipe!$B$8:$B$55,0),1))</f>
        <v>8</v>
      </c>
      <c r="B13" s="178" t="str">
        <f>Equipe!$B22</f>
        <v>MARSEILLE 2</v>
      </c>
      <c r="C13" s="179">
        <f>SUM(E13,F13)</f>
        <v>62</v>
      </c>
      <c r="D13" s="180">
        <f>RANK(C13,C$12:C$59)</f>
        <v>2</v>
      </c>
      <c r="E13" s="181">
        <f>_xlfn.IFERROR(INDEX(Detail_Brut_B,MATCH($B13,Detail_Equipe,0),1),0)</f>
        <v>33</v>
      </c>
      <c r="F13" s="182">
        <f>_xlfn.IFERROR(INDEX(Detail_Brut_B,MATCH($B13,Detail_Equipe,0)+2,1),0)</f>
        <v>29</v>
      </c>
      <c r="G13" s="171">
        <f>LARGE(($E13,$F13),1)</f>
        <v>33</v>
      </c>
      <c r="H13" s="172">
        <f>LARGE(($E13,$F13),2)</f>
        <v>29</v>
      </c>
      <c r="I13" s="173" t="str">
        <f>_xlfn.IFERROR(INDEX(Joueur_Nom,MATCH($B13,Joueur_Equipe,0),1)&amp;" / "&amp;INDEX(Joueur_Nom,MATCH($B13,Joueur_Equipe,0)+1,1)&amp;" / "&amp;INDEX(Joueur_Nom,MATCH($B13,Joueur_Equipe,0)+2,1)&amp;" / "&amp;INDEX(Joueur_Nom,MATCH($B13,Joueur_Equipe,0)+3,1),"?")</f>
        <v>LAURIOT Bruno / NAVARRO Gilles / GARCIN Richard / TELINGE Francis</v>
      </c>
      <c r="J13" s="157"/>
      <c r="K13" s="172">
        <f>IF(OR(ISERROR(MATCH($L13,Equipe!$B$8:$B$55,0)),ISERROR(INDEX(Equipe!$A$8:$B$55,MATCH($L13,Equipe!$B$8:$B$55,0),1))),0,INDEX(Equipe!$A$8:$B$55,MATCH($L13,Equipe!$B$8:$B$55,0),1))</f>
        <v>6</v>
      </c>
      <c r="L13" s="183" t="str">
        <f>Equipe!$B21</f>
        <v>MARSEILLE 1</v>
      </c>
      <c r="M13" s="184">
        <f>SUM(O13,P13)</f>
        <v>77</v>
      </c>
      <c r="N13" s="180">
        <f>RANK(M13,M$12:M$59)</f>
        <v>2</v>
      </c>
      <c r="O13" s="181">
        <f>_xlfn.IFERROR(INDEX(Detail_Net_B,MATCH($L13,Detail_Equipe,0),1),0)</f>
        <v>42</v>
      </c>
      <c r="P13" s="182">
        <f>_xlfn.IFERROR(INDEX(Detail_Net_B,MATCH($L13,Detail_Equipe,0)+2,1),0)</f>
        <v>35</v>
      </c>
      <c r="Q13" s="171">
        <f>LARGE(($O13,$P13),1)</f>
        <v>42</v>
      </c>
      <c r="R13" s="172">
        <f>LARGE(($O13,$P13),2)</f>
        <v>35</v>
      </c>
      <c r="S13" s="173" t="str">
        <f>_xlfn.IFERROR(INDEX(Joueur_Nom,MATCH($L13,Joueur_Equipe,0),1)&amp;" / "&amp;INDEX(Joueur_Nom,MATCH($L13,Joueur_Equipe,0)+1,1)&amp;" / "&amp;INDEX(Joueur_Nom,MATCH($L13,Joueur_Equipe,0)+2,1)&amp;" / "&amp;INDEX(Joueur_Nom,MATCH($L13,Joueur_Equipe,0)+3,1),"?")</f>
        <v>GUERLESQUIN Lucien / ROMAN Xavier / AUCOUTURIER Rémi / GIANGRECO Jacques</v>
      </c>
      <c r="T13" s="91"/>
    </row>
    <row r="14" spans="1:19" s="156" customFormat="1" ht="18" customHeight="1">
      <c r="A14" s="172">
        <f>IF(OR(ISERROR(MATCH($B14,Equipe!$B$8:$B$55,0)),ISERROR(INDEX(Equipe!$A$8:$B$55,MATCH($B14,Equipe!$B$8:$B$55,0),1))),0,INDEX(Equipe!$A$8:$B$55,MATCH($B14,Equipe!$B$8:$B$55,0),1))</f>
        <v>2</v>
      </c>
      <c r="B14" s="178" t="str">
        <f>Equipe!$B13</f>
        <v>GRENOBLE 1</v>
      </c>
      <c r="C14" s="179">
        <f>SUM(E14,F14)</f>
        <v>62</v>
      </c>
      <c r="D14" s="180">
        <f>RANK(C14,C$12:C$59)</f>
        <v>2</v>
      </c>
      <c r="E14" s="181">
        <v>33</v>
      </c>
      <c r="F14" s="182">
        <v>29</v>
      </c>
      <c r="G14" s="171">
        <f>LARGE(($E14,$F14),1)</f>
        <v>33</v>
      </c>
      <c r="H14" s="172">
        <f>LARGE(($E14,$F14),2)</f>
        <v>29</v>
      </c>
      <c r="I14" s="173" t="str">
        <f>_xlfn.IFERROR(INDEX(Joueur_Nom,MATCH($B14,Joueur_Equipe,0),1)&amp;" / "&amp;INDEX(Joueur_Nom,MATCH($B14,Joueur_Equipe,0)+1,1)&amp;" / "&amp;INDEX(Joueur_Nom,MATCH($B14,Joueur_Equipe,0)+2,1)&amp;" / "&amp;INDEX(Joueur_Nom,MATCH($B14,Joueur_Equipe,0)+3,1),"?")</f>
        <v>BATTISTELLA Marc / VIALA Bernard / BATTISTELLA Fernande / PERRIN Christian</v>
      </c>
      <c r="J14" s="157"/>
      <c r="K14" s="172">
        <f>IF(OR(ISERROR(MATCH($L14,Equipe!$B$8:$B$55,0)),ISERROR(INDEX(Equipe!$A$8:$B$55,MATCH($L14,Equipe!$B$8:$B$55,0),1))),0,INDEX(Equipe!$A$8:$B$55,MATCH($L14,Equipe!$B$8:$B$55,0),1))</f>
        <v>15</v>
      </c>
      <c r="L14" s="178" t="str">
        <f>Equipe!$B29</f>
        <v>VALENCE 2</v>
      </c>
      <c r="M14" s="179">
        <f>SUM(O14,P14)</f>
        <v>76</v>
      </c>
      <c r="N14" s="180">
        <f>RANK(M14,M$12:M$59)</f>
        <v>3</v>
      </c>
      <c r="O14" s="181">
        <f>_xlfn.IFERROR(INDEX(Detail_Net_B,MATCH($L14,Detail_Equipe,0),1),0)</f>
        <v>37</v>
      </c>
      <c r="P14" s="182">
        <f>_xlfn.IFERROR(INDEX(Detail_Net_B,MATCH($L14,Detail_Equipe,0)+2,1),0)</f>
        <v>39</v>
      </c>
      <c r="Q14" s="171">
        <f>LARGE(($O14,$P14),1)</f>
        <v>39</v>
      </c>
      <c r="R14" s="172">
        <f>LARGE(($O14,$P14),2)</f>
        <v>37</v>
      </c>
      <c r="S14" s="173" t="str">
        <f>_xlfn.IFERROR(INDEX(Joueur_Nom,MATCH($L14,Joueur_Equipe,0),1)&amp;" / "&amp;INDEX(Joueur_Nom,MATCH($L14,Joueur_Equipe,0)+1,1)&amp;" / "&amp;INDEX(Joueur_Nom,MATCH($L14,Joueur_Equipe,0)+2,1)&amp;" / "&amp;INDEX(Joueur_Nom,MATCH($L14,Joueur_Equipe,0)+3,1),"?")</f>
        <v>MINARDI Alfred / MINARDI Marie Christine / GALLES Pierre / MANDRIN Christian</v>
      </c>
    </row>
    <row r="15" spans="1:19" s="156" customFormat="1" ht="18" customHeight="1">
      <c r="A15" s="172">
        <f>IF(OR(ISERROR(MATCH($B15,Equipe!$B$8:$B$55,0)),ISERROR(INDEX(Equipe!$A$8:$B$55,MATCH($B15,Equipe!$B$8:$B$55,0),1))),0,INDEX(Equipe!$A$8:$B$55,MATCH($B15,Equipe!$B$8:$B$55,0),1))</f>
        <v>21</v>
      </c>
      <c r="B15" s="178" t="str">
        <f>Equipe!$B30</f>
        <v>VIENNE 1</v>
      </c>
      <c r="C15" s="179">
        <f>SUM(E15,F15)</f>
        <v>57</v>
      </c>
      <c r="D15" s="180">
        <f>RANK(C15,C$12:C$59)</f>
        <v>4</v>
      </c>
      <c r="E15" s="181">
        <f>_xlfn.IFERROR(INDEX(Detail_Brut_B,MATCH($B15,Detail_Equipe,0),1),0)</f>
        <v>29</v>
      </c>
      <c r="F15" s="182">
        <f>_xlfn.IFERROR(INDEX(Detail_Brut_B,MATCH($B15,Detail_Equipe,0)+2,1),0)</f>
        <v>28</v>
      </c>
      <c r="G15" s="171">
        <f>LARGE(($E15,$F15),1)</f>
        <v>29</v>
      </c>
      <c r="H15" s="172">
        <f>LARGE(($E15,$F15),2)</f>
        <v>28</v>
      </c>
      <c r="I15" s="173" t="str">
        <f>_xlfn.IFERROR(INDEX(Joueur_Nom,MATCH($B15,Joueur_Equipe,0),1)&amp;" / "&amp;INDEX(Joueur_Nom,MATCH($B15,Joueur_Equipe,0)+1,1)&amp;" / "&amp;INDEX(Joueur_Nom,MATCH($B15,Joueur_Equipe,0)+2,1)&amp;" / "&amp;INDEX(Joueur_Nom,MATCH($B15,Joueur_Equipe,0)+3,1),"?")</f>
        <v>DRUILLET Patrice-Michel / MENJARD André / JACQUEMARD Patrick / MOREAU Jean Claude</v>
      </c>
      <c r="J15" s="157"/>
      <c r="K15" s="172">
        <f>IF(OR(ISERROR(MATCH($L15,Equipe!$B$8:$B$55,0)),ISERROR(INDEX(Equipe!$A$8:$B$55,MATCH($L15,Equipe!$B$8:$B$55,0),1))),0,INDEX(Equipe!$A$8:$B$55,MATCH($L15,Equipe!$B$8:$B$55,0),1))</f>
        <v>21</v>
      </c>
      <c r="L15" s="178" t="str">
        <f>Equipe!$B30</f>
        <v>VIENNE 1</v>
      </c>
      <c r="M15" s="179">
        <f>SUM(O15,P15)</f>
        <v>76</v>
      </c>
      <c r="N15" s="180">
        <f>RANK(M15,M$12:M$59)</f>
        <v>3</v>
      </c>
      <c r="O15" s="181">
        <f>_xlfn.IFERROR(INDEX(Detail_Net_B,MATCH($L15,Detail_Equipe,0),1),0)</f>
        <v>38</v>
      </c>
      <c r="P15" s="182">
        <f>_xlfn.IFERROR(INDEX(Detail_Net_B,MATCH($L15,Detail_Equipe,0)+2,1),0)</f>
        <v>38</v>
      </c>
      <c r="Q15" s="171">
        <f>LARGE(($O15,$P15),1)</f>
        <v>38</v>
      </c>
      <c r="R15" s="172">
        <f>LARGE(($O15,$P15),2)</f>
        <v>38</v>
      </c>
      <c r="S15" s="173" t="str">
        <f>_xlfn.IFERROR(INDEX(Joueur_Nom,MATCH($L15,Joueur_Equipe,0),1)&amp;" / "&amp;INDEX(Joueur_Nom,MATCH($L15,Joueur_Equipe,0)+1,1)&amp;" / "&amp;INDEX(Joueur_Nom,MATCH($L15,Joueur_Equipe,0)+2,1)&amp;" / "&amp;INDEX(Joueur_Nom,MATCH($L15,Joueur_Equipe,0)+3,1),"?")</f>
        <v>DRUILLET Patrice-Michel / MENJARD André / JACQUEMARD Patrick / MOREAU Jean Claude</v>
      </c>
    </row>
    <row r="16" spans="1:19" s="156" customFormat="1" ht="18" customHeight="1">
      <c r="A16" s="172">
        <f>IF(OR(ISERROR(MATCH($B16,Equipe!$B$8:$B$55,0)),ISERROR(INDEX(Equipe!$A$8:$B$55,MATCH($B16,Equipe!$B$8:$B$55,0),1))),0,INDEX(Equipe!$A$8:$B$55,MATCH($B16,Equipe!$B$8:$B$55,0),1))</f>
        <v>27</v>
      </c>
      <c r="B16" s="178" t="str">
        <f>Equipe!$B16</f>
        <v>HERAULT 1</v>
      </c>
      <c r="C16" s="179">
        <f>SUM(E16,F16)</f>
        <v>54</v>
      </c>
      <c r="D16" s="180">
        <f>RANK(C16,C$12:C$59)</f>
        <v>5</v>
      </c>
      <c r="E16" s="181">
        <f>_xlfn.IFERROR(INDEX(Detail_Brut_B,MATCH($B16,Detail_Equipe,0),1),0)</f>
        <v>27</v>
      </c>
      <c r="F16" s="182">
        <v>27</v>
      </c>
      <c r="G16" s="171">
        <f>LARGE(($E16,$F16),1)</f>
        <v>27</v>
      </c>
      <c r="H16" s="172">
        <f>LARGE(($E16,$F16),2)</f>
        <v>27</v>
      </c>
      <c r="I16" s="173" t="str">
        <f>_xlfn.IFERROR(INDEX(Joueur_Nom,MATCH($B16,Joueur_Equipe,0),1)&amp;" / "&amp;INDEX(Joueur_Nom,MATCH($B16,Joueur_Equipe,0)+1,1)&amp;" / "&amp;INDEX(Joueur_Nom,MATCH($B16,Joueur_Equipe,0)+2,1)&amp;" / "&amp;INDEX(Joueur_Nom,MATCH($B16,Joueur_Equipe,0)+3,1),"?")</f>
        <v>ARCHO Frédéric / CAVADORE Alain / BASTIDE Michel / LAPLISE Pierre </v>
      </c>
      <c r="J16" s="157"/>
      <c r="K16" s="172">
        <f>IF(OR(ISERROR(MATCH($L16,Equipe!$B$8:$B$55,0)),ISERROR(INDEX(Equipe!$A$8:$B$55,MATCH($L16,Equipe!$B$8:$B$55,0),1))),0,INDEX(Equipe!$A$8:$B$55,MATCH($L16,Equipe!$B$8:$B$55,0),1))</f>
        <v>2</v>
      </c>
      <c r="L16" s="178" t="str">
        <f>Equipe!$B13</f>
        <v>GRENOBLE 1</v>
      </c>
      <c r="M16" s="179">
        <f>SUM(O16,P16)</f>
        <v>76</v>
      </c>
      <c r="N16" s="180">
        <f>RANK(M16,M$12:M$59)</f>
        <v>3</v>
      </c>
      <c r="O16" s="181">
        <v>39</v>
      </c>
      <c r="P16" s="182">
        <v>37</v>
      </c>
      <c r="Q16" s="171">
        <f>LARGE(($O16,$P16),1)</f>
        <v>39</v>
      </c>
      <c r="R16" s="172">
        <f>LARGE(($O16,$P16),2)</f>
        <v>37</v>
      </c>
      <c r="S16" s="173" t="str">
        <f>_xlfn.IFERROR(INDEX(Joueur_Nom,MATCH($L16,Joueur_Equipe,0),1)&amp;" / "&amp;INDEX(Joueur_Nom,MATCH($L16,Joueur_Equipe,0)+1,1)&amp;" / "&amp;INDEX(Joueur_Nom,MATCH($L16,Joueur_Equipe,0)+2,1)&amp;" / "&amp;INDEX(Joueur_Nom,MATCH($L16,Joueur_Equipe,0)+3,1),"?")</f>
        <v>BATTISTELLA Marc / VIALA Bernard / BATTISTELLA Fernande / PERRIN Christian</v>
      </c>
    </row>
    <row r="17" spans="1:19" s="156" customFormat="1" ht="18" customHeight="1">
      <c r="A17" s="172">
        <f>IF(OR(ISERROR(MATCH($B17,Equipe!$B$8:$B$55,0)),ISERROR(INDEX(Equipe!$A$8:$B$55,MATCH($B17,Equipe!$B$8:$B$55,0),1))),0,INDEX(Equipe!$A$8:$B$55,MATCH($B17,Equipe!$B$8:$B$55,0),1))</f>
        <v>16</v>
      </c>
      <c r="B17" s="178" t="str">
        <f>Equipe!$B19</f>
        <v>MANOSQUE 1</v>
      </c>
      <c r="C17" s="179">
        <f>SUM(E17,F17)</f>
        <v>53</v>
      </c>
      <c r="D17" s="180">
        <f>RANK(C17,C$12:C$59)</f>
        <v>6</v>
      </c>
      <c r="E17" s="181">
        <f>_xlfn.IFERROR(INDEX(Detail_Brut_B,MATCH($B17,Detail_Equipe,0),1),0)</f>
        <v>25</v>
      </c>
      <c r="F17" s="182">
        <f>_xlfn.IFERROR(INDEX(Detail_Brut_B,MATCH($B17,Detail_Equipe,0)+2,1),0)</f>
        <v>28</v>
      </c>
      <c r="G17" s="171">
        <f>LARGE(($E17,$F17),1)</f>
        <v>28</v>
      </c>
      <c r="H17" s="172">
        <f>LARGE(($E17,$F17),2)</f>
        <v>25</v>
      </c>
      <c r="I17" s="173" t="str">
        <f>_xlfn.IFERROR(INDEX(Joueur_Nom,MATCH($B17,Joueur_Equipe,0),1)&amp;" / "&amp;INDEX(Joueur_Nom,MATCH($B17,Joueur_Equipe,0)+1,1)&amp;" / "&amp;INDEX(Joueur_Nom,MATCH($B17,Joueur_Equipe,0)+2,1)&amp;" / "&amp;INDEX(Joueur_Nom,MATCH($B17,Joueur_Equipe,0)+3,1),"?")</f>
        <v>CHAUVET Francis / FORGE Didier / LABORDE Claude / NICOLLET Serge</v>
      </c>
      <c r="J17" s="157"/>
      <c r="K17" s="172">
        <f>IF(OR(ISERROR(MATCH($L17,Equipe!$B$8:$B$55,0)),ISERROR(INDEX(Equipe!$A$8:$B$55,MATCH($L17,Equipe!$B$8:$B$55,0),1))),0,INDEX(Equipe!$A$8:$B$55,MATCH($L17,Equipe!$B$8:$B$55,0),1))</f>
        <v>22</v>
      </c>
      <c r="L17" s="178" t="str">
        <f>Equipe!$B31</f>
        <v>VIENNE 2</v>
      </c>
      <c r="M17" s="179">
        <f>SUM(O17,P17)</f>
        <v>75</v>
      </c>
      <c r="N17" s="180">
        <f>RANK(M17,M$12:M$59)</f>
        <v>6</v>
      </c>
      <c r="O17" s="181">
        <f>_xlfn.IFERROR(INDEX(Detail_Net_B,MATCH($L17,Detail_Equipe,0),1),0)</f>
        <v>40</v>
      </c>
      <c r="P17" s="182">
        <f>_xlfn.IFERROR(INDEX(Detail_Net_B,MATCH($L17,Detail_Equipe,0)+2,1),0)</f>
        <v>35</v>
      </c>
      <c r="Q17" s="171">
        <f>LARGE(($O17,$P17),1)</f>
        <v>40</v>
      </c>
      <c r="R17" s="172">
        <f>LARGE(($O17,$P17),2)</f>
        <v>35</v>
      </c>
      <c r="S17" s="173" t="str">
        <f>_xlfn.IFERROR(INDEX(Joueur_Nom,MATCH($L17,Joueur_Equipe,0),1)&amp;" / "&amp;INDEX(Joueur_Nom,MATCH($L17,Joueur_Equipe,0)+1,1)&amp;" / "&amp;INDEX(Joueur_Nom,MATCH($L17,Joueur_Equipe,0)+2,1)&amp;" / "&amp;INDEX(Joueur_Nom,MATCH($L17,Joueur_Equipe,0)+3,1),"?")</f>
        <v>LAURENT Pierre / MARTINEAU Paul / BERNARDIN Eric / OGE Patrice</v>
      </c>
    </row>
    <row r="18" spans="1:19" s="156" customFormat="1" ht="18" customHeight="1">
      <c r="A18" s="172">
        <f>IF(OR(ISERROR(MATCH($B18,Equipe!$B$8:$B$55,0)),ISERROR(INDEX(Equipe!$A$8:$B$55,MATCH($B18,Equipe!$B$8:$B$55,0),1))),0,INDEX(Equipe!$A$8:$B$55,MATCH($B18,Equipe!$B$8:$B$55,0),1))</f>
        <v>18</v>
      </c>
      <c r="B18" s="178" t="str">
        <f>Equipe!$B28</f>
        <v>VALENCE 1</v>
      </c>
      <c r="C18" s="179">
        <f>SUM(E18,F18)</f>
        <v>53</v>
      </c>
      <c r="D18" s="180">
        <f>RANK(C18,C$12:C$59)</f>
        <v>6</v>
      </c>
      <c r="E18" s="181">
        <f>_xlfn.IFERROR(INDEX(Detail_Brut_B,MATCH($B18,Detail_Equipe,0),1),0)</f>
        <v>26</v>
      </c>
      <c r="F18" s="182">
        <f>_xlfn.IFERROR(INDEX(Detail_Brut_B,MATCH($B18,Detail_Equipe,0)+2,1),0)</f>
        <v>27</v>
      </c>
      <c r="G18" s="171">
        <f>LARGE(($E18,$F18),1)</f>
        <v>27</v>
      </c>
      <c r="H18" s="172">
        <f>LARGE(($E18,$F18),2)</f>
        <v>26</v>
      </c>
      <c r="I18" s="173" t="str">
        <f>_xlfn.IFERROR(INDEX(Joueur_Nom,MATCH($B18,Joueur_Equipe,0),1)&amp;" / "&amp;INDEX(Joueur_Nom,MATCH($B18,Joueur_Equipe,0)+1,1)&amp;" / "&amp;INDEX(Joueur_Nom,MATCH($B18,Joueur_Equipe,0)+2,1)&amp;" / "&amp;INDEX(Joueur_Nom,MATCH($B18,Joueur_Equipe,0)+3,1),"?")</f>
        <v>COSTA Jean Luc / CRUVELIER Jean Marc / BOUDIN Jacques / JURY Dominique</v>
      </c>
      <c r="J18" s="157"/>
      <c r="K18" s="172">
        <f>IF(OR(ISERROR(MATCH($L18,Equipe!$B$8:$B$55,0)),ISERROR(INDEX(Equipe!$A$8:$B$55,MATCH($L18,Equipe!$B$8:$B$55,0),1))),0,INDEX(Equipe!$A$8:$B$55,MATCH($L18,Equipe!$B$8:$B$55,0),1))</f>
        <v>27</v>
      </c>
      <c r="L18" s="178" t="str">
        <f>Equipe!$B16</f>
        <v>HERAULT 1</v>
      </c>
      <c r="M18" s="179">
        <f>SUM(O18,P18)</f>
        <v>74</v>
      </c>
      <c r="N18" s="180">
        <f>RANK(M18,M$12:M$59)</f>
        <v>7</v>
      </c>
      <c r="O18" s="181">
        <f>_xlfn.IFERROR(INDEX(Detail_Net_B,MATCH($L18,Detail_Equipe,0),1),0)</f>
        <v>38</v>
      </c>
      <c r="P18" s="182">
        <v>36</v>
      </c>
      <c r="Q18" s="171">
        <f>LARGE(($O18,$P18),1)</f>
        <v>38</v>
      </c>
      <c r="R18" s="172">
        <f>LARGE(($O18,$P18),2)</f>
        <v>36</v>
      </c>
      <c r="S18" s="173" t="str">
        <f>_xlfn.IFERROR(INDEX(Joueur_Nom,MATCH($L18,Joueur_Equipe,0),1)&amp;" / "&amp;INDEX(Joueur_Nom,MATCH($L18,Joueur_Equipe,0)+1,1)&amp;" / "&amp;INDEX(Joueur_Nom,MATCH($L18,Joueur_Equipe,0)+2,1)&amp;" / "&amp;INDEX(Joueur_Nom,MATCH($L18,Joueur_Equipe,0)+3,1),"?")</f>
        <v>ARCHO Frédéric / CAVADORE Alain / BASTIDE Michel / LAPLISE Pierre </v>
      </c>
    </row>
    <row r="19" spans="1:19" s="156" customFormat="1" ht="18" customHeight="1">
      <c r="A19" s="172">
        <f>IF(OR(ISERROR(MATCH($B19,Equipe!$B$8:$B$55,0)),ISERROR(INDEX(Equipe!$A$8:$B$55,MATCH($B19,Equipe!$B$8:$B$55,0),1))),0,INDEX(Equipe!$A$8:$B$55,MATCH($B19,Equipe!$B$8:$B$55,0),1))</f>
        <v>12</v>
      </c>
      <c r="B19" s="183" t="str">
        <f>Equipe!$B9</f>
        <v>GARD 1</v>
      </c>
      <c r="C19" s="179">
        <f>SUM(E19,F19)</f>
        <v>51</v>
      </c>
      <c r="D19" s="180">
        <f>RANK(C19,C$12:C$59)</f>
        <v>8</v>
      </c>
      <c r="E19" s="181">
        <f>_xlfn.IFERROR(INDEX(Detail_Brut_B,MATCH($B19,Detail_Equipe,0),1),0)</f>
        <v>28</v>
      </c>
      <c r="F19" s="182">
        <v>23</v>
      </c>
      <c r="G19" s="171">
        <f>LARGE(($E19,$F19),1)</f>
        <v>28</v>
      </c>
      <c r="H19" s="172">
        <f>LARGE(($E19,$F19),2)</f>
        <v>23</v>
      </c>
      <c r="I19" s="173" t="str">
        <f>_xlfn.IFERROR(INDEX(Joueur_Nom,MATCH($B19,Joueur_Equipe,0),1)&amp;" / "&amp;INDEX(Joueur_Nom,MATCH($B19,Joueur_Equipe,0)+1,1)&amp;" / "&amp;INDEX(Joueur_Nom,MATCH($B19,Joueur_Equipe,0)+2,1)&amp;" / "&amp;INDEX(Joueur_Nom,MATCH($B19,Joueur_Equipe,0)+3,1),"?")</f>
        <v>ALLE Denis / PAUQUET Jacques / LEON Jean-Marc / LOMBARD Michèle</v>
      </c>
      <c r="J19" s="157"/>
      <c r="K19" s="172">
        <f>IF(OR(ISERROR(MATCH($L19,Equipe!$B$8:$B$55,0)),ISERROR(INDEX(Equipe!$A$8:$B$55,MATCH($L19,Equipe!$B$8:$B$55,0),1))),0,INDEX(Equipe!$A$8:$B$55,MATCH($L19,Equipe!$B$8:$B$55,0),1))</f>
        <v>18</v>
      </c>
      <c r="L19" s="178" t="str">
        <f>Equipe!$B28</f>
        <v>VALENCE 1</v>
      </c>
      <c r="M19" s="179">
        <f>SUM(O19,P19)</f>
        <v>73</v>
      </c>
      <c r="N19" s="180">
        <f>RANK(M19,M$12:M$59)</f>
        <v>8</v>
      </c>
      <c r="O19" s="181">
        <f>_xlfn.IFERROR(INDEX(Detail_Net_B,MATCH($L19,Detail_Equipe,0),1),0)</f>
        <v>36</v>
      </c>
      <c r="P19" s="182">
        <f>_xlfn.IFERROR(INDEX(Detail_Net_B,MATCH($L19,Detail_Equipe,0)+2,1),0)</f>
        <v>37</v>
      </c>
      <c r="Q19" s="171">
        <f>LARGE(($O19,$P19),1)</f>
        <v>37</v>
      </c>
      <c r="R19" s="172">
        <f>LARGE(($O19,$P19),2)</f>
        <v>36</v>
      </c>
      <c r="S19" s="173" t="str">
        <f>_xlfn.IFERROR(INDEX(Joueur_Nom,MATCH($L19,Joueur_Equipe,0),1)&amp;" / "&amp;INDEX(Joueur_Nom,MATCH($L19,Joueur_Equipe,0)+1,1)&amp;" / "&amp;INDEX(Joueur_Nom,MATCH($L19,Joueur_Equipe,0)+2,1)&amp;" / "&amp;INDEX(Joueur_Nom,MATCH($L19,Joueur_Equipe,0)+3,1),"?")</f>
        <v>COSTA Jean Luc / CRUVELIER Jean Marc / BOUDIN Jacques / JURY Dominique</v>
      </c>
    </row>
    <row r="20" spans="1:19" s="156" customFormat="1" ht="18" customHeight="1">
      <c r="A20" s="172">
        <f>IF(OR(ISERROR(MATCH($B20,Equipe!$B$8:$B$55,0)),ISERROR(INDEX(Equipe!$A$8:$B$55,MATCH($B20,Equipe!$B$8:$B$55,0),1))),0,INDEX(Equipe!$A$8:$B$55,MATCH($B20,Equipe!$B$8:$B$55,0),1))</f>
        <v>24</v>
      </c>
      <c r="B20" s="183" t="str">
        <f>Equipe!$B8</f>
        <v>CHAMBERY 1</v>
      </c>
      <c r="C20" s="179">
        <f>SUM(E20,F20)</f>
        <v>50</v>
      </c>
      <c r="D20" s="180">
        <f>RANK(C20,C$12:C$59)</f>
        <v>9</v>
      </c>
      <c r="E20" s="181">
        <f>_xlfn.IFERROR(INDEX(Detail_Brut_B,MATCH($B20,Detail_Equipe,0),1),0)</f>
        <v>29</v>
      </c>
      <c r="F20" s="182">
        <f>_xlfn.IFERROR(INDEX(Detail_Brut_B,MATCH($B20,Detail_Equipe,0)+2,1),0)</f>
        <v>21</v>
      </c>
      <c r="G20" s="171">
        <f>LARGE(($E20,$F20),1)</f>
        <v>29</v>
      </c>
      <c r="H20" s="172">
        <f>LARGE(($E20,$F20),2)</f>
        <v>21</v>
      </c>
      <c r="I20" s="173" t="str">
        <f>_xlfn.IFERROR(INDEX(Joueur_Nom,MATCH($B20,Joueur_Equipe,0),1)&amp;" / "&amp;INDEX(Joueur_Nom,MATCH($B20,Joueur_Equipe,0)+1,1)&amp;" / "&amp;INDEX(Joueur_Nom,MATCH($B20,Joueur_Equipe,0)+2,1)&amp;" / "&amp;INDEX(Joueur_Nom,MATCH($B20,Joueur_Equipe,0)+3,1),"?")</f>
        <v>JOUHANNEAU Jacqueline / VILLERET Jean Noël / JOUHANNEAU Alain / RECH Gerard</v>
      </c>
      <c r="J20" s="157"/>
      <c r="K20" s="172">
        <f>IF(OR(ISERROR(MATCH($L20,Equipe!$B$8:$B$55,0)),ISERROR(INDEX(Equipe!$A$8:$B$55,MATCH($L20,Equipe!$B$8:$B$55,0),1))),0,INDEX(Equipe!$A$8:$B$55,MATCH($L20,Equipe!$B$8:$B$55,0),1))</f>
        <v>24</v>
      </c>
      <c r="L20" s="183" t="str">
        <f>Equipe!$B8</f>
        <v>CHAMBERY 1</v>
      </c>
      <c r="M20" s="179">
        <f>SUM(O20,P20)</f>
        <v>71</v>
      </c>
      <c r="N20" s="180">
        <f>RANK(M20,M$12:M$59)</f>
        <v>9</v>
      </c>
      <c r="O20" s="181">
        <f>_xlfn.IFERROR(INDEX(Detail_Net_B,MATCH($L20,Detail_Equipe,0),1),0)</f>
        <v>38</v>
      </c>
      <c r="P20" s="182">
        <f>_xlfn.IFERROR(INDEX(Detail_Net_B,MATCH($L20,Detail_Equipe,0)+2,1),0)</f>
        <v>33</v>
      </c>
      <c r="Q20" s="171">
        <f>LARGE(($O20,$P20),1)</f>
        <v>38</v>
      </c>
      <c r="R20" s="172">
        <f>LARGE(($O20,$P20),2)</f>
        <v>33</v>
      </c>
      <c r="S20" s="173" t="str">
        <f>_xlfn.IFERROR(INDEX(Joueur_Nom,MATCH($L20,Joueur_Equipe,0),1)&amp;" / "&amp;INDEX(Joueur_Nom,MATCH($L20,Joueur_Equipe,0)+1,1)&amp;" / "&amp;INDEX(Joueur_Nom,MATCH($L20,Joueur_Equipe,0)+2,1)&amp;" / "&amp;INDEX(Joueur_Nom,MATCH($L20,Joueur_Equipe,0)+3,1),"?")</f>
        <v>JOUHANNEAU Jacqueline / VILLERET Jean Noël / JOUHANNEAU Alain / RECH Gerard</v>
      </c>
    </row>
    <row r="21" spans="1:19" s="156" customFormat="1" ht="18" customHeight="1">
      <c r="A21" s="172">
        <f>IF(OR(ISERROR(MATCH($B21,Equipe!$B$8:$B$55,0)),ISERROR(INDEX(Equipe!$A$8:$B$55,MATCH($B21,Equipe!$B$8:$B$55,0),1))),0,INDEX(Equipe!$A$8:$B$55,MATCH($B21,Equipe!$B$8:$B$55,0),1))</f>
        <v>25</v>
      </c>
      <c r="B21" s="178" t="str">
        <f>Equipe!$B26</f>
        <v>NICE 1</v>
      </c>
      <c r="C21" s="179">
        <f>SUM(E21,F21)</f>
        <v>50</v>
      </c>
      <c r="D21" s="180">
        <f>RANK(C21,C$12:C$59)</f>
        <v>9</v>
      </c>
      <c r="E21" s="181">
        <f>_xlfn.IFERROR(INDEX(Detail_Brut_B,MATCH($B21,Detail_Equipe,0),1),0)</f>
        <v>26</v>
      </c>
      <c r="F21" s="182">
        <f>_xlfn.IFERROR(INDEX(Detail_Brut_B,MATCH($B21,Detail_Equipe,0)+2,1),0)</f>
        <v>24</v>
      </c>
      <c r="G21" s="171">
        <f>LARGE(($E21,$F21),1)</f>
        <v>26</v>
      </c>
      <c r="H21" s="172">
        <f>LARGE(($E21,$F21),2)</f>
        <v>24</v>
      </c>
      <c r="I21" s="173" t="str">
        <f>_xlfn.IFERROR(INDEX(Joueur_Nom,MATCH($B21,Joueur_Equipe,0),1)&amp;" / "&amp;INDEX(Joueur_Nom,MATCH($B21,Joueur_Equipe,0)+1,1)&amp;" / "&amp;INDEX(Joueur_Nom,MATCH($B21,Joueur_Equipe,0)+2,1)&amp;" / "&amp;INDEX(Joueur_Nom,MATCH($B21,Joueur_Equipe,0)+3,1),"?")</f>
        <v>GARCIA Eric / PETEY Philippe / ANDREINI Raoul / PINET Yves</v>
      </c>
      <c r="J21" s="157"/>
      <c r="K21" s="172">
        <f>IF(OR(ISERROR(MATCH($L21,Equipe!$B$8:$B$55,0)),ISERROR(INDEX(Equipe!$A$8:$B$55,MATCH($L21,Equipe!$B$8:$B$55,0),1))),0,INDEX(Equipe!$A$8:$B$55,MATCH($L21,Equipe!$B$8:$B$55,0),1))</f>
        <v>28</v>
      </c>
      <c r="L21" s="178" t="str">
        <f>Equipe!$B17</f>
        <v>HERAULT 2</v>
      </c>
      <c r="M21" s="179">
        <f>SUM(O21,P21)</f>
        <v>71</v>
      </c>
      <c r="N21" s="180">
        <f>RANK(M21,M$12:M$59)</f>
        <v>9</v>
      </c>
      <c r="O21" s="181">
        <f>_xlfn.IFERROR(INDEX(Detail_Net_B,MATCH($L21,Detail_Equipe,0),1),0)</f>
        <v>35</v>
      </c>
      <c r="P21" s="182">
        <f>_xlfn.IFERROR(INDEX(Detail_Net_B,MATCH($L21,Detail_Equipe,0)+2,1),0)</f>
        <v>36</v>
      </c>
      <c r="Q21" s="171">
        <f>LARGE(($O21,$P21),1)</f>
        <v>36</v>
      </c>
      <c r="R21" s="172">
        <f>LARGE(($O21,$P21),2)</f>
        <v>35</v>
      </c>
      <c r="S21" s="173" t="str">
        <f>_xlfn.IFERROR(INDEX(Joueur_Nom,MATCH($L21,Joueur_Equipe,0),1)&amp;" / "&amp;INDEX(Joueur_Nom,MATCH($L21,Joueur_Equipe,0)+1,1)&amp;" / "&amp;INDEX(Joueur_Nom,MATCH($L21,Joueur_Equipe,0)+2,1)&amp;" / "&amp;INDEX(Joueur_Nom,MATCH($L21,Joueur_Equipe,0)+3,1),"?")</f>
        <v>DEVIC Philippe / PEPIN François / MEUNIER Michelle / MEUNIER Régis</v>
      </c>
    </row>
    <row r="22" spans="1:19" s="156" customFormat="1" ht="18" customHeight="1">
      <c r="A22" s="172">
        <f>IF(OR(ISERROR(MATCH($B22,Equipe!$B$8:$B$55,0)),ISERROR(INDEX(Equipe!$A$8:$B$55,MATCH($B22,Equipe!$B$8:$B$55,0),1))),0,INDEX(Equipe!$A$8:$B$55,MATCH($B22,Equipe!$B$8:$B$55,0),1))</f>
        <v>15</v>
      </c>
      <c r="B22" s="178" t="str">
        <f>Equipe!$B29</f>
        <v>VALENCE 2</v>
      </c>
      <c r="C22" s="179">
        <f>SUM(E22,F22)</f>
        <v>50</v>
      </c>
      <c r="D22" s="180">
        <f>RANK(C22,C$12:C$59)</f>
        <v>9</v>
      </c>
      <c r="E22" s="181">
        <f>_xlfn.IFERROR(INDEX(Detail_Brut_B,MATCH($B22,Detail_Equipe,0),1),0)</f>
        <v>25</v>
      </c>
      <c r="F22" s="182">
        <f>_xlfn.IFERROR(INDEX(Detail_Brut_B,MATCH($B22,Detail_Equipe,0)+2,1),0)</f>
        <v>25</v>
      </c>
      <c r="G22" s="171">
        <f>LARGE(($E22,$F22),1)</f>
        <v>25</v>
      </c>
      <c r="H22" s="172">
        <f>LARGE(($E22,$F22),2)</f>
        <v>25</v>
      </c>
      <c r="I22" s="173" t="str">
        <f>_xlfn.IFERROR(INDEX(Joueur_Nom,MATCH($B22,Joueur_Equipe,0),1)&amp;" / "&amp;INDEX(Joueur_Nom,MATCH($B22,Joueur_Equipe,0)+1,1)&amp;" / "&amp;INDEX(Joueur_Nom,MATCH($B22,Joueur_Equipe,0)+2,1)&amp;" / "&amp;INDEX(Joueur_Nom,MATCH($B22,Joueur_Equipe,0)+3,1),"?")</f>
        <v>MINARDI Alfred / MINARDI Marie Christine / GALLES Pierre / MANDRIN Christian</v>
      </c>
      <c r="J22" s="157"/>
      <c r="K22" s="172">
        <f>IF(OR(ISERROR(MATCH($L22,Equipe!$B$8:$B$55,0)),ISERROR(INDEX(Equipe!$A$8:$B$55,MATCH($L22,Equipe!$B$8:$B$55,0),1))),0,INDEX(Equipe!$A$8:$B$55,MATCH($L22,Equipe!$B$8:$B$55,0),1))</f>
        <v>16</v>
      </c>
      <c r="L22" s="178" t="str">
        <f>Equipe!$B19</f>
        <v>MANOSQUE 1</v>
      </c>
      <c r="M22" s="179">
        <f>SUM(O22,P22)</f>
        <v>70</v>
      </c>
      <c r="N22" s="180">
        <f>RANK(M22,M$12:M$59)</f>
        <v>11</v>
      </c>
      <c r="O22" s="181">
        <f>_xlfn.IFERROR(INDEX(Detail_Net_B,MATCH($L22,Detail_Equipe,0),1),0)</f>
        <v>34</v>
      </c>
      <c r="P22" s="182">
        <f>_xlfn.IFERROR(INDEX(Detail_Net_B,MATCH($L22,Detail_Equipe,0)+2,1),0)</f>
        <v>36</v>
      </c>
      <c r="Q22" s="171">
        <f>LARGE(($O22,$P22),1)</f>
        <v>36</v>
      </c>
      <c r="R22" s="172">
        <f>LARGE(($O22,$P22),2)</f>
        <v>34</v>
      </c>
      <c r="S22" s="173" t="str">
        <f>_xlfn.IFERROR(INDEX(Joueur_Nom,MATCH($L22,Joueur_Equipe,0),1)&amp;" / "&amp;INDEX(Joueur_Nom,MATCH($L22,Joueur_Equipe,0)+1,1)&amp;" / "&amp;INDEX(Joueur_Nom,MATCH($L22,Joueur_Equipe,0)+2,1)&amp;" / "&amp;INDEX(Joueur_Nom,MATCH($L22,Joueur_Equipe,0)+3,1),"?")</f>
        <v>CHAUVET Francis / FORGE Didier / LABORDE Claude / NICOLLET Serge</v>
      </c>
    </row>
    <row r="23" spans="1:19" s="156" customFormat="1" ht="18" customHeight="1">
      <c r="A23" s="172">
        <f>IF(OR(ISERROR(MATCH($B23,Equipe!$B$8:$B$55,0)),ISERROR(INDEX(Equipe!$A$8:$B$55,MATCH($B23,Equipe!$B$8:$B$55,0),1))),0,INDEX(Equipe!$A$8:$B$55,MATCH($B23,Equipe!$B$8:$B$55,0),1))</f>
        <v>3</v>
      </c>
      <c r="B23" s="178" t="str">
        <f>Equipe!$B14</f>
        <v>GRENOBLE 2</v>
      </c>
      <c r="C23" s="179">
        <f>SUM(E23,F23)</f>
        <v>46</v>
      </c>
      <c r="D23" s="180">
        <f>RANK(C23,C$12:C$59)</f>
        <v>12</v>
      </c>
      <c r="E23" s="181">
        <v>22</v>
      </c>
      <c r="F23" s="182">
        <v>24</v>
      </c>
      <c r="G23" s="171">
        <f>LARGE(($E23,$F23),1)</f>
        <v>24</v>
      </c>
      <c r="H23" s="172">
        <f>LARGE(($E23,$F23),2)</f>
        <v>22</v>
      </c>
      <c r="I23" s="173" t="str">
        <f>_xlfn.IFERROR(INDEX(Joueur_Nom,MATCH($B23,Joueur_Equipe,0),1)&amp;" / "&amp;INDEX(Joueur_Nom,MATCH($B23,Joueur_Equipe,0)+1,1)&amp;" / "&amp;INDEX(Joueur_Nom,MATCH($B23,Joueur_Equipe,0)+2,1)&amp;" / "&amp;INDEX(Joueur_Nom,MATCH($B23,Joueur_Equipe,0)+3,1),"?")</f>
        <v>BALLAND Michel / BORDET Frédérique / BORDET Bernard / LICINIO Roger</v>
      </c>
      <c r="J23" s="157"/>
      <c r="K23" s="172">
        <f>IF(OR(ISERROR(MATCH($L23,Equipe!$B$8:$B$55,0)),ISERROR(INDEX(Equipe!$A$8:$B$55,MATCH($L23,Equipe!$B$8:$B$55,0),1))),0,INDEX(Equipe!$A$8:$B$55,MATCH($L23,Equipe!$B$8:$B$55,0),1))</f>
        <v>7</v>
      </c>
      <c r="L23" s="178" t="str">
        <f>Equipe!$B20</f>
        <v>MANOSQUE 2</v>
      </c>
      <c r="M23" s="179">
        <f>SUM(O23,P23)</f>
        <v>70</v>
      </c>
      <c r="N23" s="180">
        <f>RANK(M23,M$12:M$59)</f>
        <v>11</v>
      </c>
      <c r="O23" s="181">
        <f>_xlfn.IFERROR(INDEX(Detail_Net_B,MATCH($L23,Detail_Equipe,0),1),0)</f>
        <v>35</v>
      </c>
      <c r="P23" s="182">
        <f>_xlfn.IFERROR(INDEX(Detail_Net_B,MATCH($L23,Detail_Equipe,0)+2,1),0)</f>
        <v>35</v>
      </c>
      <c r="Q23" s="171">
        <f>LARGE(($O23,$P23),1)</f>
        <v>35</v>
      </c>
      <c r="R23" s="172">
        <f>LARGE(($O23,$P23),2)</f>
        <v>35</v>
      </c>
      <c r="S23" s="173" t="str">
        <f>_xlfn.IFERROR(INDEX(Joueur_Nom,MATCH($L23,Joueur_Equipe,0),1)&amp;" / "&amp;INDEX(Joueur_Nom,MATCH($L23,Joueur_Equipe,0)+1,1)&amp;" / "&amp;INDEX(Joueur_Nom,MATCH($L23,Joueur_Equipe,0)+2,1)&amp;" / "&amp;INDEX(Joueur_Nom,MATCH($L23,Joueur_Equipe,0)+3,1),"?")</f>
        <v>DELAPORTE Alain / GUION Alain / HIDEUX Eric / ROUX Patrick</v>
      </c>
    </row>
    <row r="24" spans="1:19" s="156" customFormat="1" ht="18" customHeight="1">
      <c r="A24" s="172">
        <f>IF(OR(ISERROR(MATCH($B24,Equipe!$B$8:$B$55,0)),ISERROR(INDEX(Equipe!$A$8:$B$55,MATCH($B24,Equipe!$B$8:$B$55,0),1))),0,INDEX(Equipe!$A$8:$B$55,MATCH($B24,Equipe!$B$8:$B$55,0),1))</f>
        <v>14</v>
      </c>
      <c r="B24" s="183" t="str">
        <f>Equipe!$B11</f>
        <v>GARD 3</v>
      </c>
      <c r="C24" s="179">
        <f>SUM(E24,F24)</f>
        <v>44</v>
      </c>
      <c r="D24" s="180">
        <f>RANK(C24,C$12:C$59)</f>
        <v>13</v>
      </c>
      <c r="E24" s="181">
        <v>21</v>
      </c>
      <c r="F24" s="182">
        <f>_xlfn.IFERROR(INDEX(Detail_Brut_B,MATCH($B24,Detail_Equipe,0)+2,1),0)</f>
        <v>23</v>
      </c>
      <c r="G24" s="171">
        <f>LARGE(($E24,$F24),1)</f>
        <v>23</v>
      </c>
      <c r="H24" s="172">
        <f>LARGE(($E24,$F24),2)</f>
        <v>21</v>
      </c>
      <c r="I24" s="173" t="str">
        <f>_xlfn.IFERROR(INDEX(Joueur_Nom,MATCH($B24,Joueur_Equipe,0),1)&amp;" / "&amp;INDEX(Joueur_Nom,MATCH($B24,Joueur_Equipe,0)+1,1)&amp;" / "&amp;INDEX(Joueur_Nom,MATCH($B24,Joueur_Equipe,0)+2,1)&amp;" / "&amp;INDEX(Joueur_Nom,MATCH($B24,Joueur_Equipe,0)+3,1),"?")</f>
        <v>BORGNE Bruno / PORTE  Louis / DELAUNAY Jean-Pierre / SCHEIER Alain</v>
      </c>
      <c r="J24" s="157"/>
      <c r="K24" s="172">
        <f>IF(OR(ISERROR(MATCH($L24,Equipe!$B$8:$B$55,0)),ISERROR(INDEX(Equipe!$A$8:$B$55,MATCH($L24,Equipe!$B$8:$B$55,0),1))),0,INDEX(Equipe!$A$8:$B$55,MATCH($L24,Equipe!$B$8:$B$55,0),1))</f>
        <v>11</v>
      </c>
      <c r="L24" s="178" t="str">
        <f>Equipe!$B23</f>
        <v>MASEILLE 3</v>
      </c>
      <c r="M24" s="179">
        <f>SUM(O24,P24)</f>
        <v>68</v>
      </c>
      <c r="N24" s="180">
        <f>RANK(M24,M$12:M$59)</f>
        <v>13</v>
      </c>
      <c r="O24" s="181">
        <f>_xlfn.IFERROR(INDEX(Detail_Net_B,MATCH($L24,Detail_Equipe,0),1),0)</f>
        <v>37</v>
      </c>
      <c r="P24" s="182">
        <f>_xlfn.IFERROR(INDEX(Detail_Net_B,MATCH($L24,Detail_Equipe,0)+2,1),0)</f>
        <v>31</v>
      </c>
      <c r="Q24" s="171">
        <f>LARGE(($O24,$P24),1)</f>
        <v>37</v>
      </c>
      <c r="R24" s="172">
        <f>LARGE(($O24,$P24),2)</f>
        <v>31</v>
      </c>
      <c r="S24" s="173" t="str">
        <f>_xlfn.IFERROR(INDEX(Joueur_Nom,MATCH($L24,Joueur_Equipe,0),1)&amp;" / "&amp;INDEX(Joueur_Nom,MATCH($L24,Joueur_Equipe,0)+1,1)&amp;" / "&amp;INDEX(Joueur_Nom,MATCH($L24,Joueur_Equipe,0)+2,1)&amp;" / "&amp;INDEX(Joueur_Nom,MATCH($L24,Joueur_Equipe,0)+3,1),"?")</f>
        <v>BURALLI Alain / LABROUSSE Dominique / ARTAUD Patrick / BURALLI Brigitte</v>
      </c>
    </row>
    <row r="25" spans="1:19" s="156" customFormat="1" ht="18" customHeight="1">
      <c r="A25" s="172">
        <f>IF(OR(ISERROR(MATCH($B25,Equipe!$B$8:$B$55,0)),ISERROR(INDEX(Equipe!$A$8:$B$55,MATCH($B25,Equipe!$B$8:$B$55,0),1))),0,INDEX(Equipe!$A$8:$B$55,MATCH($B25,Equipe!$B$8:$B$55,0),1))</f>
        <v>10</v>
      </c>
      <c r="B25" s="178" t="str">
        <f>Equipe!$B18</f>
        <v>HERAULT 3</v>
      </c>
      <c r="C25" s="179">
        <f>SUM(E25,F25)</f>
        <v>41</v>
      </c>
      <c r="D25" s="180">
        <f>RANK(C25,C$12:C$59)</f>
        <v>14</v>
      </c>
      <c r="E25" s="181">
        <f>_xlfn.IFERROR(INDEX(Detail_Brut_B,MATCH($B25,Detail_Equipe,0),1),0)</f>
        <v>20</v>
      </c>
      <c r="F25" s="182">
        <f>_xlfn.IFERROR(INDEX(Detail_Brut_B,MATCH($B25,Detail_Equipe,0)+2,1),0)</f>
        <v>21</v>
      </c>
      <c r="G25" s="171">
        <f>LARGE(($E25,$F25),1)</f>
        <v>21</v>
      </c>
      <c r="H25" s="172">
        <f>LARGE(($E25,$F25),2)</f>
        <v>20</v>
      </c>
      <c r="I25" s="173" t="str">
        <f>_xlfn.IFERROR(INDEX(Joueur_Nom,MATCH($B25,Joueur_Equipe,0),1)&amp;" / "&amp;INDEX(Joueur_Nom,MATCH($B25,Joueur_Equipe,0)+1,1)&amp;" / "&amp;INDEX(Joueur_Nom,MATCH($B25,Joueur_Equipe,0)+2,1)&amp;" / "&amp;INDEX(Joueur_Nom,MATCH($B25,Joueur_Equipe,0)+3,1),"?")</f>
        <v>CHEVROT Michel / CHEVROT Thérèse / MARTINEZ Daniel / RAFFY Christian</v>
      </c>
      <c r="J25" s="157"/>
      <c r="K25" s="172">
        <f>IF(OR(ISERROR(MATCH($L25,Equipe!$B$8:$B$55,0)),ISERROR(INDEX(Equipe!$A$8:$B$55,MATCH($L25,Equipe!$B$8:$B$55,0),1))),0,INDEX(Equipe!$A$8:$B$55,MATCH($L25,Equipe!$B$8:$B$55,0),1))</f>
        <v>10</v>
      </c>
      <c r="L25" s="178" t="str">
        <f>Equipe!$B18</f>
        <v>HERAULT 3</v>
      </c>
      <c r="M25" s="179">
        <f>SUM(O25,P25)</f>
        <v>68</v>
      </c>
      <c r="N25" s="180">
        <f>RANK(M25,M$12:M$59)</f>
        <v>13</v>
      </c>
      <c r="O25" s="181">
        <f>_xlfn.IFERROR(INDEX(Detail_Net_B,MATCH($L25,Detail_Equipe,0),1),0)</f>
        <v>35</v>
      </c>
      <c r="P25" s="182">
        <f>_xlfn.IFERROR(INDEX(Detail_Net_B,MATCH($L25,Detail_Equipe,0)+2,1),0)</f>
        <v>33</v>
      </c>
      <c r="Q25" s="171">
        <f>LARGE(($O25,$P25),1)</f>
        <v>35</v>
      </c>
      <c r="R25" s="172">
        <f>LARGE(($O25,$P25),2)</f>
        <v>33</v>
      </c>
      <c r="S25" s="173" t="str">
        <f>_xlfn.IFERROR(INDEX(Joueur_Nom,MATCH($L25,Joueur_Equipe,0),1)&amp;" / "&amp;INDEX(Joueur_Nom,MATCH($L25,Joueur_Equipe,0)+1,1)&amp;" / "&amp;INDEX(Joueur_Nom,MATCH($L25,Joueur_Equipe,0)+2,1)&amp;" / "&amp;INDEX(Joueur_Nom,MATCH($L25,Joueur_Equipe,0)+3,1),"?")</f>
        <v>CHEVROT Michel / CHEVROT Thérèse / MARTINEZ Daniel / RAFFY Christian</v>
      </c>
    </row>
    <row r="26" spans="1:19" s="156" customFormat="1" ht="18" customHeight="1">
      <c r="A26" s="172">
        <f>IF(OR(ISERROR(MATCH($B26,Equipe!$B$8:$B$55,0)),ISERROR(INDEX(Equipe!$A$8:$B$55,MATCH($B26,Equipe!$B$8:$B$55,0),1))),0,INDEX(Equipe!$A$8:$B$55,MATCH($B26,Equipe!$B$8:$B$55,0),1))</f>
        <v>11</v>
      </c>
      <c r="B26" s="178" t="str">
        <f>Equipe!$B23</f>
        <v>MASEILLE 3</v>
      </c>
      <c r="C26" s="179">
        <f>SUM(E26,F26)</f>
        <v>38</v>
      </c>
      <c r="D26" s="180">
        <f>RANK(C26,C$12:C$59)</f>
        <v>15</v>
      </c>
      <c r="E26" s="181">
        <f>_xlfn.IFERROR(INDEX(Detail_Brut_B,MATCH($B26,Detail_Equipe,0),1),0)</f>
        <v>23</v>
      </c>
      <c r="F26" s="182">
        <f>_xlfn.IFERROR(INDEX(Detail_Brut_B,MATCH($B26,Detail_Equipe,0)+2,1),0)</f>
        <v>15</v>
      </c>
      <c r="G26" s="171">
        <f>LARGE(($E26,$F26),1)</f>
        <v>23</v>
      </c>
      <c r="H26" s="172">
        <f>LARGE(($E26,$F26),2)</f>
        <v>15</v>
      </c>
      <c r="I26" s="173" t="str">
        <f>_xlfn.IFERROR(INDEX(Joueur_Nom,MATCH($B26,Joueur_Equipe,0),1)&amp;" / "&amp;INDEX(Joueur_Nom,MATCH($B26,Joueur_Equipe,0)+1,1)&amp;" / "&amp;INDEX(Joueur_Nom,MATCH($B26,Joueur_Equipe,0)+2,1)&amp;" / "&amp;INDEX(Joueur_Nom,MATCH($B26,Joueur_Equipe,0)+3,1),"?")</f>
        <v>BURALLI Alain / LABROUSSE Dominique / ARTAUD Patrick / BURALLI Brigitte</v>
      </c>
      <c r="J26" s="157"/>
      <c r="K26" s="172">
        <f>IF(OR(ISERROR(MATCH($L26,Equipe!$B$8:$B$55,0)),ISERROR(INDEX(Equipe!$A$8:$B$55,MATCH($L26,Equipe!$B$8:$B$55,0),1))),0,INDEX(Equipe!$A$8:$B$55,MATCH($L26,Equipe!$B$8:$B$55,0),1))</f>
        <v>14</v>
      </c>
      <c r="L26" s="183" t="str">
        <f>Equipe!$B11</f>
        <v>GARD 3</v>
      </c>
      <c r="M26" s="179">
        <f>SUM(O26,P26)</f>
        <v>68</v>
      </c>
      <c r="N26" s="180">
        <f>RANK(M26,M$12:M$59)</f>
        <v>13</v>
      </c>
      <c r="O26" s="181">
        <v>33</v>
      </c>
      <c r="P26" s="182">
        <f>_xlfn.IFERROR(INDEX(Detail_Net_B,MATCH($L26,Detail_Equipe,0)+2,1),0)</f>
        <v>35</v>
      </c>
      <c r="Q26" s="171">
        <f>LARGE(($O26,$P26),1)</f>
        <v>35</v>
      </c>
      <c r="R26" s="172">
        <f>LARGE(($O26,$P26),2)</f>
        <v>33</v>
      </c>
      <c r="S26" s="173" t="str">
        <f>_xlfn.IFERROR(INDEX(Joueur_Nom,MATCH($L26,Joueur_Equipe,0),1)&amp;" / "&amp;INDEX(Joueur_Nom,MATCH($L26,Joueur_Equipe,0)+1,1)&amp;" / "&amp;INDEX(Joueur_Nom,MATCH($L26,Joueur_Equipe,0)+2,1)&amp;" / "&amp;INDEX(Joueur_Nom,MATCH($L26,Joueur_Equipe,0)+3,1),"?")</f>
        <v>BORGNE Bruno / PORTE  Louis / DELAUNAY Jean-Pierre / SCHEIER Alain</v>
      </c>
    </row>
    <row r="27" spans="1:19" s="156" customFormat="1" ht="18" customHeight="1">
      <c r="A27" s="172">
        <f>IF(OR(ISERROR(MATCH($B27,Equipe!$B$8:$B$55,0)),ISERROR(INDEX(Equipe!$A$8:$B$55,MATCH($B27,Equipe!$B$8:$B$55,0),1))),0,INDEX(Equipe!$A$8:$B$55,MATCH($B27,Equipe!$B$8:$B$55,0),1))</f>
        <v>26</v>
      </c>
      <c r="B27" s="178" t="str">
        <f>Equipe!$B27</f>
        <v>NICE 2</v>
      </c>
      <c r="C27" s="184">
        <f>SUM(E27,F27)</f>
        <v>38</v>
      </c>
      <c r="D27" s="180">
        <f>RANK(C27,C$12:C$59)</f>
        <v>15</v>
      </c>
      <c r="E27" s="181">
        <f>_xlfn.IFERROR(INDEX(Detail_Brut_B,MATCH($B27,Detail_Equipe,0),1),0)</f>
        <v>15</v>
      </c>
      <c r="F27" s="182">
        <f>_xlfn.IFERROR(INDEX(Detail_Brut_B,MATCH($B27,Detail_Equipe,0)+2,1),0)</f>
        <v>23</v>
      </c>
      <c r="G27" s="171">
        <f>LARGE(($E27,$F27),1)</f>
        <v>23</v>
      </c>
      <c r="H27" s="172">
        <f>LARGE(($E27,$F27),2)</f>
        <v>15</v>
      </c>
      <c r="I27" s="173" t="str">
        <f>_xlfn.IFERROR(INDEX(Joueur_Nom,MATCH($B27,Joueur_Equipe,0),1)&amp;" / "&amp;INDEX(Joueur_Nom,MATCH($B27,Joueur_Equipe,0)+1,1)&amp;" / "&amp;INDEX(Joueur_Nom,MATCH($B27,Joueur_Equipe,0)+2,1)&amp;" / "&amp;INDEX(Joueur_Nom,MATCH($B27,Joueur_Equipe,0)+3,1),"?")</f>
        <v>BOISSEUIL Frederic / COTTE Gilles / GIOVACCHINI Serge / CELESTINI Francis</v>
      </c>
      <c r="J27" s="157"/>
      <c r="K27" s="172">
        <f>IF(OR(ISERROR(MATCH($L27,Equipe!$B$8:$B$55,0)),ISERROR(INDEX(Equipe!$A$8:$B$55,MATCH($L27,Equipe!$B$8:$B$55,0),1))),0,INDEX(Equipe!$A$8:$B$55,MATCH($L27,Equipe!$B$8:$B$55,0),1))</f>
        <v>25</v>
      </c>
      <c r="L27" s="178" t="str">
        <f>Equipe!$B26</f>
        <v>NICE 1</v>
      </c>
      <c r="M27" s="179">
        <f>SUM(O27,P27)</f>
        <v>67</v>
      </c>
      <c r="N27" s="180">
        <f>RANK(M27,M$12:M$59)</f>
        <v>16</v>
      </c>
      <c r="O27" s="181">
        <f>_xlfn.IFERROR(INDEX(Detail_Net_B,MATCH($L27,Detail_Equipe,0),1),0)</f>
        <v>34</v>
      </c>
      <c r="P27" s="182">
        <f>_xlfn.IFERROR(INDEX(Detail_Net_B,MATCH($L27,Detail_Equipe,0)+2,1),0)</f>
        <v>33</v>
      </c>
      <c r="Q27" s="171">
        <f>LARGE(($O27,$P27),1)</f>
        <v>34</v>
      </c>
      <c r="R27" s="172">
        <f>LARGE(($O27,$P27),2)</f>
        <v>33</v>
      </c>
      <c r="S27" s="173" t="str">
        <f>_xlfn.IFERROR(INDEX(Joueur_Nom,MATCH($L27,Joueur_Equipe,0),1)&amp;" / "&amp;INDEX(Joueur_Nom,MATCH($L27,Joueur_Equipe,0)+1,1)&amp;" / "&amp;INDEX(Joueur_Nom,MATCH($L27,Joueur_Equipe,0)+2,1)&amp;" / "&amp;INDEX(Joueur_Nom,MATCH($L27,Joueur_Equipe,0)+3,1),"?")</f>
        <v>GARCIA Eric / PETEY Philippe / ANDREINI Raoul / PINET Yves</v>
      </c>
    </row>
    <row r="28" spans="1:19" s="156" customFormat="1" ht="18" customHeight="1">
      <c r="A28" s="172">
        <f>IF(OR(ISERROR(MATCH($B28,Equipe!$B$8:$B$55,0)),ISERROR(INDEX(Equipe!$A$8:$B$55,MATCH($B28,Equipe!$B$8:$B$55,0),1))),0,INDEX(Equipe!$A$8:$B$55,MATCH($B28,Equipe!$B$8:$B$55,0),1))</f>
        <v>22</v>
      </c>
      <c r="B28" s="178" t="str">
        <f>Equipe!$B31</f>
        <v>VIENNE 2</v>
      </c>
      <c r="C28" s="179">
        <f>SUM(E28,F28)</f>
        <v>38</v>
      </c>
      <c r="D28" s="180">
        <f>RANK(C28,C$12:C$59)</f>
        <v>15</v>
      </c>
      <c r="E28" s="181">
        <f>_xlfn.IFERROR(INDEX(Detail_Brut_B,MATCH($B28,Detail_Equipe,0),1),0)</f>
        <v>21</v>
      </c>
      <c r="F28" s="182">
        <f>_xlfn.IFERROR(INDEX(Detail_Brut_B,MATCH($B28,Detail_Equipe,0)+2,1),0)</f>
        <v>17</v>
      </c>
      <c r="G28" s="171">
        <f>LARGE(($E28,$F28),1)</f>
        <v>21</v>
      </c>
      <c r="H28" s="172">
        <f>LARGE(($E28,$F28),2)</f>
        <v>17</v>
      </c>
      <c r="I28" s="173" t="str">
        <f>_xlfn.IFERROR(INDEX(Joueur_Nom,MATCH($B28,Joueur_Equipe,0),1)&amp;" / "&amp;INDEX(Joueur_Nom,MATCH($B28,Joueur_Equipe,0)+1,1)&amp;" / "&amp;INDEX(Joueur_Nom,MATCH($B28,Joueur_Equipe,0)+2,1)&amp;" / "&amp;INDEX(Joueur_Nom,MATCH($B28,Joueur_Equipe,0)+3,1),"?")</f>
        <v>LAURENT Pierre / MARTINEAU Paul / BERNARDIN Eric / OGE Patrice</v>
      </c>
      <c r="J28" s="157"/>
      <c r="K28" s="172">
        <f>IF(OR(ISERROR(MATCH($L28,Equipe!$B$8:$B$55,0)),ISERROR(INDEX(Equipe!$A$8:$B$55,MATCH($L28,Equipe!$B$8:$B$55,0),1))),0,INDEX(Equipe!$A$8:$B$55,MATCH($L28,Equipe!$B$8:$B$55,0),1))</f>
        <v>12</v>
      </c>
      <c r="L28" s="183" t="str">
        <f>Equipe!$B9</f>
        <v>GARD 1</v>
      </c>
      <c r="M28" s="179">
        <f>SUM(O28,P28)</f>
        <v>66</v>
      </c>
      <c r="N28" s="180">
        <f>RANK(M28,M$12:M$59)</f>
        <v>17</v>
      </c>
      <c r="O28" s="181">
        <f>_xlfn.IFERROR(INDEX(Detail_Net_B,MATCH($L28,Detail_Equipe,0),1),0)</f>
        <v>34</v>
      </c>
      <c r="P28" s="182">
        <v>32</v>
      </c>
      <c r="Q28" s="171">
        <f>LARGE(($O28,$P28),1)</f>
        <v>34</v>
      </c>
      <c r="R28" s="172">
        <f>LARGE(($O28,$P28),2)</f>
        <v>32</v>
      </c>
      <c r="S28" s="173" t="str">
        <f>_xlfn.IFERROR(INDEX(Joueur_Nom,MATCH($L28,Joueur_Equipe,0),1)&amp;" / "&amp;INDEX(Joueur_Nom,MATCH($L28,Joueur_Equipe,0)+1,1)&amp;" / "&amp;INDEX(Joueur_Nom,MATCH($L28,Joueur_Equipe,0)+2,1)&amp;" / "&amp;INDEX(Joueur_Nom,MATCH($L28,Joueur_Equipe,0)+3,1),"?")</f>
        <v>ALLE Denis / PAUQUET Jacques / LEON Jean-Marc / LOMBARD Michèle</v>
      </c>
    </row>
    <row r="29" spans="1:19" s="156" customFormat="1" ht="18" customHeight="1">
      <c r="A29" s="172">
        <f>IF(OR(ISERROR(MATCH($B29,Equipe!$B$8:$B$55,0)),ISERROR(INDEX(Equipe!$A$8:$B$55,MATCH($B29,Equipe!$B$8:$B$55,0),1))),0,INDEX(Equipe!$A$8:$B$55,MATCH($B29,Equipe!$B$8:$B$55,0),1))</f>
        <v>28</v>
      </c>
      <c r="B29" s="178" t="str">
        <f>Equipe!$B17</f>
        <v>HERAULT 2</v>
      </c>
      <c r="C29" s="179">
        <f>SUM(E29,F29)</f>
        <v>37</v>
      </c>
      <c r="D29" s="180">
        <f>RANK(C29,C$12:C$59)</f>
        <v>18</v>
      </c>
      <c r="E29" s="181">
        <f>_xlfn.IFERROR(INDEX(Detail_Brut_B,MATCH($B29,Detail_Equipe,0),1),0)</f>
        <v>17</v>
      </c>
      <c r="F29" s="182">
        <f>_xlfn.IFERROR(INDEX(Detail_Brut_B,MATCH($B29,Detail_Equipe,0)+2,1),0)</f>
        <v>20</v>
      </c>
      <c r="G29" s="171">
        <f>LARGE(($E29,$F29),1)</f>
        <v>20</v>
      </c>
      <c r="H29" s="172">
        <f>LARGE(($E29,$F29),2)</f>
        <v>17</v>
      </c>
      <c r="I29" s="173" t="str">
        <f>_xlfn.IFERROR(INDEX(Joueur_Nom,MATCH($B29,Joueur_Equipe,0),1)&amp;" / "&amp;INDEX(Joueur_Nom,MATCH($B29,Joueur_Equipe,0)+1,1)&amp;" / "&amp;INDEX(Joueur_Nom,MATCH($B29,Joueur_Equipe,0)+2,1)&amp;" / "&amp;INDEX(Joueur_Nom,MATCH($B29,Joueur_Equipe,0)+3,1),"?")</f>
        <v>DEVIC Philippe / PEPIN François / MEUNIER Michelle / MEUNIER Régis</v>
      </c>
      <c r="J29" s="157"/>
      <c r="K29" s="172">
        <f>IF(OR(ISERROR(MATCH($L29,Equipe!$B$8:$B$55,0)),ISERROR(INDEX(Equipe!$A$8:$B$55,MATCH($L29,Equipe!$B$8:$B$55,0),1))),0,INDEX(Equipe!$A$8:$B$55,MATCH($L29,Equipe!$B$8:$B$55,0),1))</f>
        <v>26</v>
      </c>
      <c r="L29" s="178" t="str">
        <f>Equipe!$B27</f>
        <v>NICE 2</v>
      </c>
      <c r="M29" s="179">
        <f>SUM(O29,P29)</f>
        <v>62</v>
      </c>
      <c r="N29" s="180">
        <f>RANK(M29,M$12:M$59)</f>
        <v>18</v>
      </c>
      <c r="O29" s="181">
        <f>_xlfn.IFERROR(INDEX(Detail_Net_B,MATCH($L29,Detail_Equipe,0),1),0)</f>
        <v>30</v>
      </c>
      <c r="P29" s="182">
        <f>_xlfn.IFERROR(INDEX(Detail_Net_B,MATCH($L29,Detail_Equipe,0)+2,1),0)</f>
        <v>32</v>
      </c>
      <c r="Q29" s="171">
        <f>LARGE(($O29,$P29),1)</f>
        <v>32</v>
      </c>
      <c r="R29" s="172">
        <f>LARGE(($O29,$P29),2)</f>
        <v>30</v>
      </c>
      <c r="S29" s="173" t="str">
        <f>_xlfn.IFERROR(INDEX(Joueur_Nom,MATCH($L29,Joueur_Equipe,0),1)&amp;" / "&amp;INDEX(Joueur_Nom,MATCH($L29,Joueur_Equipe,0)+1,1)&amp;" / "&amp;INDEX(Joueur_Nom,MATCH($L29,Joueur_Equipe,0)+2,1)&amp;" / "&amp;INDEX(Joueur_Nom,MATCH($L29,Joueur_Equipe,0)+3,1),"?")</f>
        <v>BOISSEUIL Frederic / COTTE Gilles / GIOVACCHINI Serge / CELESTINI Francis</v>
      </c>
    </row>
    <row r="30" spans="1:19" s="156" customFormat="1" ht="18" customHeight="1">
      <c r="A30" s="172">
        <f>IF(OR(ISERROR(MATCH($B30,Equipe!$B$8:$B$55,0)),ISERROR(INDEX(Equipe!$A$8:$B$55,MATCH($B30,Equipe!$B$8:$B$55,0),1))),0,INDEX(Equipe!$A$8:$B$55,MATCH($B30,Equipe!$B$8:$B$55,0),1))</f>
        <v>29</v>
      </c>
      <c r="B30" s="183" t="str">
        <f>Equipe!$B12</f>
        <v>GARD 4</v>
      </c>
      <c r="C30" s="179">
        <f>SUM(E30,F30)</f>
        <v>36</v>
      </c>
      <c r="D30" s="180">
        <f>RANK(C30,C$12:C$59)</f>
        <v>19</v>
      </c>
      <c r="E30" s="181">
        <f>_xlfn.IFERROR(INDEX(Detail_Brut_B,MATCH($B30,Detail_Equipe,0),1),0)</f>
        <v>22</v>
      </c>
      <c r="F30" s="182">
        <f>_xlfn.IFERROR(INDEX(Detail_Brut_B,MATCH($B30,Detail_Equipe,0)+2,1),0)</f>
        <v>14</v>
      </c>
      <c r="G30" s="171">
        <f>LARGE(($E30,$F30),1)</f>
        <v>22</v>
      </c>
      <c r="H30" s="172">
        <f>LARGE(($E30,$F30),2)</f>
        <v>14</v>
      </c>
      <c r="I30" s="173" t="str">
        <f>_xlfn.IFERROR(INDEX(Joueur_Nom,MATCH($B30,Joueur_Equipe,0),1)&amp;" / "&amp;INDEX(Joueur_Nom,MATCH($B30,Joueur_Equipe,0)+1,1)&amp;" / "&amp;INDEX(Joueur_Nom,MATCH($B30,Joueur_Equipe,0)+2,1)&amp;" / "&amp;INDEX(Joueur_Nom,MATCH($B30,Joueur_Equipe,0)+3,1),"?")</f>
        <v>PAUL Alain / PAUL Dominique / CLOS Pierre / HELIOT Christian</v>
      </c>
      <c r="J30" s="157"/>
      <c r="K30" s="172">
        <f>IF(OR(ISERROR(MATCH($L30,Equipe!$B$8:$B$55,0)),ISERROR(INDEX(Equipe!$A$8:$B$55,MATCH($L30,Equipe!$B$8:$B$55,0),1))),0,INDEX(Equipe!$A$8:$B$55,MATCH($L30,Equipe!$B$8:$B$55,0),1))</f>
        <v>30</v>
      </c>
      <c r="L30" s="178" t="str">
        <f>Equipe!$B32</f>
        <v>VIENNE 3</v>
      </c>
      <c r="M30" s="179">
        <f>SUM(O30,P30)</f>
        <v>62</v>
      </c>
      <c r="N30" s="180">
        <f>RANK(M30,M$12:M$59)</f>
        <v>18</v>
      </c>
      <c r="O30" s="181">
        <f>_xlfn.IFERROR(INDEX(Detail_Net_B,MATCH($L30,Detail_Equipe,0),1),0)</f>
        <v>29</v>
      </c>
      <c r="P30" s="182">
        <v>33</v>
      </c>
      <c r="Q30" s="171">
        <f>LARGE(($O30,$P30),1)</f>
        <v>33</v>
      </c>
      <c r="R30" s="172">
        <f>LARGE(($O30,$P30),2)</f>
        <v>29</v>
      </c>
      <c r="S30" s="173" t="str">
        <f>_xlfn.IFERROR(INDEX(Joueur_Nom,MATCH($L30,Joueur_Equipe,0),1)&amp;" / "&amp;INDEX(Joueur_Nom,MATCH($L30,Joueur_Equipe,0)+1,1)&amp;" / "&amp;INDEX(Joueur_Nom,MATCH($L30,Joueur_Equipe,0)+2,1)&amp;" / "&amp;INDEX(Joueur_Nom,MATCH($L30,Joueur_Equipe,0)+3,1),"?")</f>
        <v>JACQUEMARD Nathalie / OGE Fabienne / HAMEL Christiane / NOLKA Patrick</v>
      </c>
    </row>
    <row r="31" spans="1:19" s="156" customFormat="1" ht="18" customHeight="1">
      <c r="A31" s="172">
        <f>IF(OR(ISERROR(MATCH($B31,Equipe!$B$8:$B$55,0)),ISERROR(INDEX(Equipe!$A$8:$B$55,MATCH($B31,Equipe!$B$8:$B$55,0),1))),0,INDEX(Equipe!$A$8:$B$55,MATCH($B31,Equipe!$B$8:$B$55,0),1))</f>
        <v>7</v>
      </c>
      <c r="B31" s="178" t="str">
        <f>Equipe!$B20</f>
        <v>MANOSQUE 2</v>
      </c>
      <c r="C31" s="179">
        <f>SUM(E31,F31)</f>
        <v>36</v>
      </c>
      <c r="D31" s="180">
        <f>RANK(C31,C$12:C$59)</f>
        <v>19</v>
      </c>
      <c r="E31" s="181">
        <f>_xlfn.IFERROR(INDEX(Detail_Brut_B,MATCH($B31,Detail_Equipe,0),1),0)</f>
        <v>18</v>
      </c>
      <c r="F31" s="182">
        <f>_xlfn.IFERROR(INDEX(Detail_Brut_B,MATCH($B31,Detail_Equipe,0)+2,1),0)</f>
        <v>18</v>
      </c>
      <c r="G31" s="171">
        <f>LARGE(($E31,$F31),1)</f>
        <v>18</v>
      </c>
      <c r="H31" s="172">
        <f>LARGE(($E31,$F31),2)</f>
        <v>18</v>
      </c>
      <c r="I31" s="173" t="str">
        <f>_xlfn.IFERROR(INDEX(Joueur_Nom,MATCH($B31,Joueur_Equipe,0),1)&amp;" / "&amp;INDEX(Joueur_Nom,MATCH($B31,Joueur_Equipe,0)+1,1)&amp;" / "&amp;INDEX(Joueur_Nom,MATCH($B31,Joueur_Equipe,0)+2,1)&amp;" / "&amp;INDEX(Joueur_Nom,MATCH($B31,Joueur_Equipe,0)+3,1),"?")</f>
        <v>DELAPORTE Alain / GUION Alain / HIDEUX Eric / ROUX Patrick</v>
      </c>
      <c r="J31" s="157"/>
      <c r="K31" s="172">
        <f>IF(OR(ISERROR(MATCH($L31,Equipe!$B$8:$B$55,0)),ISERROR(INDEX(Equipe!$A$8:$B$55,MATCH($L31,Equipe!$B$8:$B$55,0),1))),0,INDEX(Equipe!$A$8:$B$55,MATCH($L31,Equipe!$B$8:$B$55,0),1))</f>
        <v>3</v>
      </c>
      <c r="L31" s="178" t="str">
        <f>Equipe!$B14</f>
        <v>GRENOBLE 2</v>
      </c>
      <c r="M31" s="179">
        <f>SUM(O31,P31)</f>
        <v>61</v>
      </c>
      <c r="N31" s="180">
        <f>RANK(M31,M$12:M$59)</f>
        <v>20</v>
      </c>
      <c r="O31" s="181">
        <v>30</v>
      </c>
      <c r="P31" s="182">
        <v>31</v>
      </c>
      <c r="Q31" s="171">
        <f>LARGE(($O31,$P31),1)</f>
        <v>31</v>
      </c>
      <c r="R31" s="172">
        <f>LARGE(($O31,$P31),2)</f>
        <v>30</v>
      </c>
      <c r="S31" s="173" t="str">
        <f>_xlfn.IFERROR(INDEX(Joueur_Nom,MATCH($L31,Joueur_Equipe,0),1)&amp;" / "&amp;INDEX(Joueur_Nom,MATCH($L31,Joueur_Equipe,0)+1,1)&amp;" / "&amp;INDEX(Joueur_Nom,MATCH($L31,Joueur_Equipe,0)+2,1)&amp;" / "&amp;INDEX(Joueur_Nom,MATCH($L31,Joueur_Equipe,0)+3,1),"?")</f>
        <v>BALLAND Michel / BORDET Frédérique / BORDET Bernard / LICINIO Roger</v>
      </c>
    </row>
    <row r="32" spans="1:19" s="156" customFormat="1" ht="18" customHeight="1">
      <c r="A32" s="172">
        <f>IF(OR(ISERROR(MATCH($B32,Equipe!$B$8:$B$55,0)),ISERROR(INDEX(Equipe!$A$8:$B$55,MATCH($B32,Equipe!$B$8:$B$55,0),1))),0,INDEX(Equipe!$A$8:$B$55,MATCH($B32,Equipe!$B$8:$B$55,0),1))</f>
        <v>17</v>
      </c>
      <c r="B32" s="283" t="str">
        <f>Equipe!$B10</f>
        <v>GARD 2</v>
      </c>
      <c r="C32" s="284">
        <f>SUM(E32,F32)</f>
        <v>33</v>
      </c>
      <c r="D32" s="285">
        <f>RANK(C32,C$12:C$59)</f>
        <v>21</v>
      </c>
      <c r="E32" s="286">
        <f>_xlfn.IFERROR(INDEX(Detail_Brut_B,MATCH($B32,Detail_Equipe,0),1),0)</f>
        <v>13</v>
      </c>
      <c r="F32" s="287">
        <f>_xlfn.IFERROR(INDEX(Detail_Brut_B,MATCH($B32,Detail_Equipe,0)+2,1),0)</f>
        <v>20</v>
      </c>
      <c r="G32" s="288">
        <f>LARGE(($E32,$F32),1)</f>
        <v>20</v>
      </c>
      <c r="H32" s="289">
        <f>LARGE(($E32,$F32),2)</f>
        <v>13</v>
      </c>
      <c r="I32" s="290" t="str">
        <f>_xlfn.IFERROR(INDEX(Joueur_Nom,MATCH($B32,Joueur_Equipe,0),1)&amp;" / "&amp;INDEX(Joueur_Nom,MATCH($B32,Joueur_Equipe,0)+1,1)&amp;" / "&amp;INDEX(Joueur_Nom,MATCH($B32,Joueur_Equipe,0)+2,1)&amp;" / "&amp;INDEX(Joueur_Nom,MATCH($B32,Joueur_Equipe,0)+3,1),"?")</f>
        <v>ARTAUD Anne-Marie / FAYOLLE Josiane / BOUDON Magalie / FAYOLLE Joseph</v>
      </c>
      <c r="J32" s="157"/>
      <c r="K32" s="172">
        <f>IF(OR(ISERROR(MATCH($L32,Equipe!$B$8:$B$55,0)),ISERROR(INDEX(Equipe!$A$8:$B$55,MATCH($L32,Equipe!$B$8:$B$55,0),1))),0,INDEX(Equipe!$A$8:$B$55,MATCH($L32,Equipe!$B$8:$B$55,0),1))</f>
        <v>17</v>
      </c>
      <c r="L32" s="178" t="str">
        <f>Equipe!$B10</f>
        <v>GARD 2</v>
      </c>
      <c r="M32" s="179">
        <f>SUM(O32,P32)</f>
        <v>59</v>
      </c>
      <c r="N32" s="180">
        <f>RANK(M32,M$12:M$59)</f>
        <v>21</v>
      </c>
      <c r="O32" s="181">
        <f>_xlfn.IFERROR(INDEX(Detail_Net_B,MATCH($L32,Detail_Equipe,0),1),0)</f>
        <v>27</v>
      </c>
      <c r="P32" s="182">
        <f>_xlfn.IFERROR(INDEX(Detail_Net_B,MATCH($L32,Detail_Equipe,0)+2,1),0)</f>
        <v>32</v>
      </c>
      <c r="Q32" s="171">
        <f>LARGE(($O32,$P32),1)</f>
        <v>32</v>
      </c>
      <c r="R32" s="172">
        <f>LARGE(($O32,$P32),2)</f>
        <v>27</v>
      </c>
      <c r="S32" s="173" t="str">
        <f>_xlfn.IFERROR(INDEX(Joueur_Nom,MATCH($L32,Joueur_Equipe,0),1)&amp;" / "&amp;INDEX(Joueur_Nom,MATCH($L32,Joueur_Equipe,0)+1,1)&amp;" / "&amp;INDEX(Joueur_Nom,MATCH($L32,Joueur_Equipe,0)+2,1)&amp;" / "&amp;INDEX(Joueur_Nom,MATCH($L32,Joueur_Equipe,0)+3,1),"?")</f>
        <v>ARTAUD Anne-Marie / FAYOLLE Josiane / BOUDON Magalie / FAYOLLE Joseph</v>
      </c>
    </row>
    <row r="33" spans="1:19" s="156" customFormat="1" ht="18" customHeight="1">
      <c r="A33" s="172">
        <f>IF(OR(ISERROR(MATCH($B33,Equipe!$B$8:$B$55,0)),ISERROR(INDEX(Equipe!$A$8:$B$55,MATCH($B33,Equipe!$B$8:$B$55,0),1))),0,INDEX(Equipe!$A$8:$B$55,MATCH($B33,Equipe!$B$8:$B$55,0),1))</f>
        <v>4</v>
      </c>
      <c r="B33" s="178" t="str">
        <f>Equipe!$B15</f>
        <v>GRENOBLE 3</v>
      </c>
      <c r="C33" s="179">
        <f>SUM(E33,F33)</f>
        <v>32</v>
      </c>
      <c r="D33" s="180">
        <f>RANK(C33,C$12:C$59)</f>
        <v>22</v>
      </c>
      <c r="E33" s="181">
        <v>21</v>
      </c>
      <c r="F33" s="182">
        <v>11</v>
      </c>
      <c r="G33" s="171">
        <f>LARGE(($E33,$F33),1)</f>
        <v>21</v>
      </c>
      <c r="H33" s="172">
        <f>LARGE(($E33,$F33),2)</f>
        <v>11</v>
      </c>
      <c r="I33" s="173" t="str">
        <f>_xlfn.IFERROR(INDEX(Joueur_Nom,MATCH($B33,Joueur_Equipe,0),1)&amp;" / "&amp;INDEX(Joueur_Nom,MATCH($B33,Joueur_Equipe,0)+1,1)&amp;" / "&amp;INDEX(Joueur_Nom,MATCH($B33,Joueur_Equipe,0)+2,1)&amp;" / "&amp;INDEX(Joueur_Nom,MATCH($B33,Joueur_Equipe,0)+3,1),"?")</f>
        <v>CHAMPAGNAC Jacques / DELAGE Claude / TORETTA Christine / VIALA Martine</v>
      </c>
      <c r="J33" s="157"/>
      <c r="K33" s="172">
        <f>IF(OR(ISERROR(MATCH($L33,Equipe!$B$8:$B$55,0)),ISERROR(INDEX(Equipe!$A$8:$B$55,MATCH($L33,Equipe!$B$8:$B$55,0),1))),0,INDEX(Equipe!$A$8:$B$55,MATCH($L33,Equipe!$B$8:$B$55,0),1))</f>
        <v>29</v>
      </c>
      <c r="L33" s="183" t="str">
        <f>Equipe!$B12</f>
        <v>GARD 4</v>
      </c>
      <c r="M33" s="179">
        <f>SUM(O33,P33)</f>
        <v>57</v>
      </c>
      <c r="N33" s="180">
        <f>RANK(M33,M$12:M$59)</f>
        <v>22</v>
      </c>
      <c r="O33" s="181">
        <f>_xlfn.IFERROR(INDEX(Detail_Net_B,MATCH($L33,Detail_Equipe,0),1),0)</f>
        <v>32</v>
      </c>
      <c r="P33" s="182">
        <f>_xlfn.IFERROR(INDEX(Detail_Net_B,MATCH($L33,Detail_Equipe,0)+2,1),0)</f>
        <v>25</v>
      </c>
      <c r="Q33" s="171">
        <f>LARGE(($O33,$P33),1)</f>
        <v>32</v>
      </c>
      <c r="R33" s="172">
        <f>LARGE(($O33,$P33),2)</f>
        <v>25</v>
      </c>
      <c r="S33" s="173" t="str">
        <f>_xlfn.IFERROR(INDEX(Joueur_Nom,MATCH($L33,Joueur_Equipe,0),1)&amp;" / "&amp;INDEX(Joueur_Nom,MATCH($L33,Joueur_Equipe,0)+1,1)&amp;" / "&amp;INDEX(Joueur_Nom,MATCH($L33,Joueur_Equipe,0)+2,1)&amp;" / "&amp;INDEX(Joueur_Nom,MATCH($L33,Joueur_Equipe,0)+3,1),"?")</f>
        <v>PAUL Alain / PAUL Dominique / CLOS Pierre / HELIOT Christian</v>
      </c>
    </row>
    <row r="34" spans="1:19" s="156" customFormat="1" ht="18" customHeight="1">
      <c r="A34" s="172">
        <f>IF(OR(ISERROR(MATCH($B34,Equipe!$B$8:$B$55,0)),ISERROR(INDEX(Equipe!$A$8:$B$55,MATCH($B34,Equipe!$B$8:$B$55,0),1))),0,INDEX(Equipe!$A$8:$B$55,MATCH($B34,Equipe!$B$8:$B$55,0),1))</f>
        <v>19</v>
      </c>
      <c r="B34" s="178" t="str">
        <f>Equipe!$B24</f>
        <v>Mixte 1</v>
      </c>
      <c r="C34" s="179">
        <f>SUM(E34,F34)</f>
        <v>29</v>
      </c>
      <c r="D34" s="180">
        <f>RANK(C34,C$12:C$59)</f>
        <v>23</v>
      </c>
      <c r="E34" s="181">
        <f>_xlfn.IFERROR(INDEX(Detail_Brut_B,MATCH($B34,Detail_Equipe,0),1),0)</f>
        <v>21</v>
      </c>
      <c r="F34" s="182">
        <f>_xlfn.IFERROR(INDEX(Detail_Brut_B,MATCH($B34,Detail_Equipe,0)+2,1),0)</f>
        <v>8</v>
      </c>
      <c r="G34" s="171">
        <f>LARGE(($E34,$F34),1)</f>
        <v>21</v>
      </c>
      <c r="H34" s="172">
        <f>LARGE(($E34,$F34),2)</f>
        <v>8</v>
      </c>
      <c r="I34" s="173" t="str">
        <f>_xlfn.IFERROR(INDEX(Joueur_Nom,MATCH($B34,Joueur_Equipe,0),1)&amp;" / "&amp;INDEX(Joueur_Nom,MATCH($B34,Joueur_Equipe,0)+1,1)&amp;" / "&amp;INDEX(Joueur_Nom,MATCH($B34,Joueur_Equipe,0)+2,1)&amp;" / "&amp;INDEX(Joueur_Nom,MATCH($B34,Joueur_Equipe,0)+3,1),"?")</f>
        <v>DELEBARRE Alain / DELEBARRE Paule / CHEZE Renée / VENTURINI Jean Paul</v>
      </c>
      <c r="J34" s="157"/>
      <c r="K34" s="172">
        <f>IF(OR(ISERROR(MATCH($L34,Equipe!$B$8:$B$55,0)),ISERROR(INDEX(Equipe!$A$8:$B$55,MATCH($L34,Equipe!$B$8:$B$55,0),1))),0,INDEX(Equipe!$A$8:$B$55,MATCH($L34,Equipe!$B$8:$B$55,0),1))</f>
        <v>4</v>
      </c>
      <c r="L34" s="178" t="str">
        <f>Equipe!$B15</f>
        <v>GRENOBLE 3</v>
      </c>
      <c r="M34" s="179">
        <f>SUM(O34,P34)</f>
        <v>57</v>
      </c>
      <c r="N34" s="180">
        <f>RANK(M34,M$12:M$59)</f>
        <v>22</v>
      </c>
      <c r="O34" s="181">
        <v>29</v>
      </c>
      <c r="P34" s="182">
        <v>28</v>
      </c>
      <c r="Q34" s="171">
        <f>LARGE(($O34,$P34),1)</f>
        <v>29</v>
      </c>
      <c r="R34" s="172">
        <f>LARGE(($O34,$P34),2)</f>
        <v>28</v>
      </c>
      <c r="S34" s="173" t="str">
        <f>_xlfn.IFERROR(INDEX(Joueur_Nom,MATCH($L34,Joueur_Equipe,0),1)&amp;" / "&amp;INDEX(Joueur_Nom,MATCH($L34,Joueur_Equipe,0)+1,1)&amp;" / "&amp;INDEX(Joueur_Nom,MATCH($L34,Joueur_Equipe,0)+2,1)&amp;" / "&amp;INDEX(Joueur_Nom,MATCH($L34,Joueur_Equipe,0)+3,1),"?")</f>
        <v>CHAMPAGNAC Jacques / DELAGE Claude / TORETTA Christine / VIALA Martine</v>
      </c>
    </row>
    <row r="35" spans="1:19" s="156" customFormat="1" ht="18" customHeight="1">
      <c r="A35" s="172">
        <f>IF(OR(ISERROR(MATCH($B35,Equipe!$B$8:$B$55,0)),ISERROR(INDEX(Equipe!$A$8:$B$55,MATCH($B35,Equipe!$B$8:$B$55,0),1))),0,INDEX(Equipe!$A$8:$B$55,MATCH($B35,Equipe!$B$8:$B$55,0),1))</f>
        <v>30</v>
      </c>
      <c r="B35" s="178" t="str">
        <f>Equipe!$B32</f>
        <v>VIENNE 3</v>
      </c>
      <c r="C35" s="179">
        <f>SUM(E35,F35)</f>
        <v>18</v>
      </c>
      <c r="D35" s="180">
        <f>RANK(C35,C$12:C$59)</f>
        <v>24</v>
      </c>
      <c r="E35" s="181">
        <f>_xlfn.IFERROR(INDEX(Detail_Brut_B,MATCH($B35,Detail_Equipe,0),1),0)</f>
        <v>9</v>
      </c>
      <c r="F35" s="182">
        <v>9</v>
      </c>
      <c r="G35" s="171">
        <f>LARGE(($E35,$F35),1)</f>
        <v>9</v>
      </c>
      <c r="H35" s="172">
        <f>LARGE(($E35,$F35),2)</f>
        <v>9</v>
      </c>
      <c r="I35" s="173" t="str">
        <f>_xlfn.IFERROR(INDEX(Joueur_Nom,MATCH($B35,Joueur_Equipe,0),1)&amp;" / "&amp;INDEX(Joueur_Nom,MATCH($B35,Joueur_Equipe,0)+1,1)&amp;" / "&amp;INDEX(Joueur_Nom,MATCH($B35,Joueur_Equipe,0)+2,1)&amp;" / "&amp;INDEX(Joueur_Nom,MATCH($B35,Joueur_Equipe,0)+3,1),"?")</f>
        <v>JACQUEMARD Nathalie / OGE Fabienne / HAMEL Christiane / NOLKA Patrick</v>
      </c>
      <c r="J35" s="157"/>
      <c r="K35" s="172">
        <f>IF(OR(ISERROR(MATCH($L35,Equipe!$B$8:$B$55,0)),ISERROR(INDEX(Equipe!$A$8:$B$55,MATCH($L35,Equipe!$B$8:$B$55,0),1))),0,INDEX(Equipe!$A$8:$B$55,MATCH($L35,Equipe!$B$8:$B$55,0),1))</f>
        <v>19</v>
      </c>
      <c r="L35" s="178" t="str">
        <f>Equipe!$B24</f>
        <v>Mixte 1</v>
      </c>
      <c r="M35" s="179">
        <f>SUM(O35,P35)</f>
        <v>54</v>
      </c>
      <c r="N35" s="180">
        <f>RANK(M35,M$12:M$59)</f>
        <v>24</v>
      </c>
      <c r="O35" s="181">
        <f>_xlfn.IFERROR(INDEX(Detail_Net_B,MATCH($L35,Detail_Equipe,0),1),0)</f>
        <v>32</v>
      </c>
      <c r="P35" s="182">
        <f>_xlfn.IFERROR(INDEX(Detail_Net_B,MATCH($L35,Detail_Equipe,0)+2,1),0)</f>
        <v>22</v>
      </c>
      <c r="Q35" s="171">
        <f>LARGE(($O35,$P35),1)</f>
        <v>32</v>
      </c>
      <c r="R35" s="172">
        <f>LARGE(($O35,$P35),2)</f>
        <v>22</v>
      </c>
      <c r="S35" s="173" t="str">
        <f>_xlfn.IFERROR(INDEX(Joueur_Nom,MATCH($L35,Joueur_Equipe,0),1)&amp;" / "&amp;INDEX(Joueur_Nom,MATCH($L35,Joueur_Equipe,0)+1,1)&amp;" / "&amp;INDEX(Joueur_Nom,MATCH($L35,Joueur_Equipe,0)+2,1)&amp;" / "&amp;INDEX(Joueur_Nom,MATCH($L35,Joueur_Equipe,0)+3,1),"?")</f>
        <v>DELEBARRE Alain / DELEBARRE Paule / CHEZE Renée / VENTURINI Jean Paul</v>
      </c>
    </row>
    <row r="36" spans="1:19" s="156" customFormat="1" ht="18" customHeight="1">
      <c r="A36" s="172">
        <f>IF(OR(ISERROR(MATCH($B36,Equipe!$B$8:$B$55,0)),ISERROR(INDEX(Equipe!$A$8:$B$55,MATCH($B36,Equipe!$B$8:$B$55,0),1))),0,INDEX(Equipe!$A$8:$B$55,MATCH($B36,Equipe!$B$8:$B$55,0),1))</f>
        <v>5</v>
      </c>
      <c r="B36" s="178" t="str">
        <f>Equipe!$B25</f>
        <v>Mixte 2</v>
      </c>
      <c r="C36" s="179">
        <f>SUM(E36,F36)</f>
        <v>0</v>
      </c>
      <c r="D36" s="180">
        <f>RANK(C36,C$12:C$59)</f>
        <v>25</v>
      </c>
      <c r="E36" s="181">
        <f>_xlfn.IFERROR(INDEX(Detail_Brut_B,MATCH($B36,Detail_Equipe,0),1),0)</f>
        <v>0</v>
      </c>
      <c r="F36" s="182">
        <f>_xlfn.IFERROR(INDEX(Detail_Brut_B,MATCH($B36,Detail_Equipe,0)+2,1),0)</f>
        <v>0</v>
      </c>
      <c r="G36" s="171">
        <f>LARGE(($E36,$F36),1)</f>
        <v>0</v>
      </c>
      <c r="H36" s="172">
        <f>LARGE(($E36,$F36),2)</f>
        <v>0</v>
      </c>
      <c r="I36" s="173" t="str">
        <f>_xlfn.IFERROR(INDEX(Joueur_Nom,MATCH($B36,Joueur_Equipe,0),1)&amp;" / "&amp;INDEX(Joueur_Nom,MATCH($B36,Joueur_Equipe,0)+1,1)&amp;" / "&amp;INDEX(Joueur_Nom,MATCH($B36,Joueur_Equipe,0)+2,1)&amp;" / "&amp;INDEX(Joueur_Nom,MATCH($B36,Joueur_Equipe,0)+3,1),"?")</f>
        <v>GOUTORBE Jean-Pierre / PERRIN Marie-Hélène / VASSALLO Paul / </v>
      </c>
      <c r="J36" s="157"/>
      <c r="K36" s="172">
        <f>IF(OR(ISERROR(MATCH($L36,Equipe!$B$8:$B$55,0)),ISERROR(INDEX(Equipe!$A$8:$B$55,MATCH($L36,Equipe!$B$8:$B$55,0),1))),0,INDEX(Equipe!$A$8:$B$55,MATCH($L36,Equipe!$B$8:$B$55,0),1))</f>
        <v>5</v>
      </c>
      <c r="L36" s="178" t="str">
        <f>Equipe!$B25</f>
        <v>Mixte 2</v>
      </c>
      <c r="M36" s="179">
        <f>SUM(O36,P36)</f>
        <v>0</v>
      </c>
      <c r="N36" s="180">
        <f>RANK(M36,M$12:M$59)</f>
        <v>25</v>
      </c>
      <c r="O36" s="181">
        <f>_xlfn.IFERROR(INDEX(Detail_Net_B,MATCH($L36,Detail_Equipe,0),1),0)</f>
        <v>0</v>
      </c>
      <c r="P36" s="182">
        <f>_xlfn.IFERROR(INDEX(Detail_Net_B,MATCH($L36,Detail_Equipe,0)+2,1),0)</f>
        <v>0</v>
      </c>
      <c r="Q36" s="171">
        <f>LARGE(($O36,$P36),1)</f>
        <v>0</v>
      </c>
      <c r="R36" s="172">
        <f>LARGE(($O36,$P36),2)</f>
        <v>0</v>
      </c>
      <c r="S36" s="173" t="str">
        <f>_xlfn.IFERROR(INDEX(Joueur_Nom,MATCH($L36,Joueur_Equipe,0),1)&amp;" / "&amp;INDEX(Joueur_Nom,MATCH($L36,Joueur_Equipe,0)+1,1)&amp;" / "&amp;INDEX(Joueur_Nom,MATCH($L36,Joueur_Equipe,0)+2,1)&amp;" / "&amp;INDEX(Joueur_Nom,MATCH($L36,Joueur_Equipe,0)+3,1),"?")</f>
        <v>GOUTORBE Jean-Pierre / PERRIN Marie-Hélène / VASSALLO Paul / </v>
      </c>
    </row>
    <row r="37" spans="1:19" s="156" customFormat="1" ht="18" customHeight="1">
      <c r="A37" s="172">
        <f>IF(OR(ISERROR(MATCH($B37,Equipe!$B$8:$B$55,0)),ISERROR(INDEX(Equipe!$A$8:$B$55,MATCH($B37,Equipe!$B$8:$B$55,0),1))),0,INDEX(Equipe!$A$8:$B$55,MATCH($B37,Equipe!$B$8:$B$55,0),1))</f>
        <v>36</v>
      </c>
      <c r="B37" s="178" t="str">
        <f>Equipe!$B43</f>
        <v>Z36</v>
      </c>
      <c r="C37" s="179">
        <f>SUM(E37,F37)</f>
        <v>0</v>
      </c>
      <c r="D37" s="180">
        <f>RANK(C37,C$12:C$59)</f>
        <v>25</v>
      </c>
      <c r="E37" s="181">
        <f>_xlfn.IFERROR(INDEX(Detail_Brut_B,MATCH($B37,Detail_Equipe,0),1),0)</f>
        <v>0</v>
      </c>
      <c r="F37" s="182">
        <f>_xlfn.IFERROR(INDEX(Detail_Brut_B,MATCH($B37,Detail_Equipe,0)+2,1),0)</f>
        <v>0</v>
      </c>
      <c r="G37" s="171">
        <f>LARGE(($E37,$F37),1)</f>
        <v>0</v>
      </c>
      <c r="H37" s="172">
        <f>LARGE(($E37,$F37),2)</f>
        <v>0</v>
      </c>
      <c r="I37" s="173" t="str">
        <f>_xlfn.IFERROR(INDEX(Joueur_Nom,MATCH($B37,Joueur_Equipe,0),1)&amp;" / "&amp;INDEX(Joueur_Nom,MATCH($B37,Joueur_Equipe,0)+1,1)&amp;" / "&amp;INDEX(Joueur_Nom,MATCH($B37,Joueur_Equipe,0)+2,1)&amp;" / "&amp;INDEX(Joueur_Nom,MATCH($B37,Joueur_Equipe,0)+3,1),"?")</f>
        <v> /  /  / </v>
      </c>
      <c r="J37" s="157"/>
      <c r="K37" s="172">
        <f>IF(OR(ISERROR(MATCH($L37,Equipe!$B$8:$B$55,0)),ISERROR(INDEX(Equipe!$A$8:$B$55,MATCH($L37,Equipe!$B$8:$B$55,0),1))),0,INDEX(Equipe!$A$8:$B$55,MATCH($L37,Equipe!$B$8:$B$55,0),1))</f>
        <v>1</v>
      </c>
      <c r="L37" s="178" t="str">
        <f>Equipe!$B36</f>
        <v>Z 29</v>
      </c>
      <c r="M37" s="179">
        <f>SUM(O37,P37)</f>
        <v>0</v>
      </c>
      <c r="N37" s="180">
        <f>RANK(M37,M$12:M$59)</f>
        <v>25</v>
      </c>
      <c r="O37" s="181">
        <f>_xlfn.IFERROR(INDEX(Detail_Net_B,MATCH($L37,Detail_Equipe,0),1),0)</f>
        <v>0</v>
      </c>
      <c r="P37" s="182">
        <f>_xlfn.IFERROR(INDEX(Detail_Net_B,MATCH($L37,Detail_Equipe,0)+2,1),0)</f>
        <v>0</v>
      </c>
      <c r="Q37" s="171">
        <f>LARGE(($O37,$P37),1)</f>
        <v>0</v>
      </c>
      <c r="R37" s="172">
        <f>LARGE(($O37,$P37),2)</f>
        <v>0</v>
      </c>
      <c r="S37" s="173" t="str">
        <f>_xlfn.IFERROR(INDEX(Joueur_Nom,MATCH($L37,Joueur_Equipe,0),1)&amp;" / "&amp;INDEX(Joueur_Nom,MATCH($L37,Joueur_Equipe,0)+1,1)&amp;" / "&amp;INDEX(Joueur_Nom,MATCH($L37,Joueur_Equipe,0)+2,1)&amp;" / "&amp;INDEX(Joueur_Nom,MATCH($L37,Joueur_Equipe,0)+3,1),"?")</f>
        <v> /  /  / </v>
      </c>
    </row>
    <row r="38" spans="1:19" s="156" customFormat="1" ht="18" customHeight="1">
      <c r="A38" s="172">
        <f>IF(OR(ISERROR(MATCH($B38,Equipe!$B$8:$B$55,0)),ISERROR(INDEX(Equipe!$A$8:$B$55,MATCH($B38,Equipe!$B$8:$B$55,0),1))),0,INDEX(Equipe!$A$8:$B$55,MATCH($B38,Equipe!$B$8:$B$55,0),1))</f>
        <v>1</v>
      </c>
      <c r="B38" s="178" t="str">
        <f>Equipe!$B36</f>
        <v>Z 29</v>
      </c>
      <c r="C38" s="179">
        <f>SUM(E38,F38)</f>
        <v>0</v>
      </c>
      <c r="D38" s="180">
        <f>RANK(C38,C$12:C$59)</f>
        <v>25</v>
      </c>
      <c r="E38" s="181">
        <f>_xlfn.IFERROR(INDEX(Detail_Brut_B,MATCH($B38,Detail_Equipe,0),1),0)</f>
        <v>0</v>
      </c>
      <c r="F38" s="182">
        <f>_xlfn.IFERROR(INDEX(Detail_Brut_B,MATCH($B38,Detail_Equipe,0)+2,1),0)</f>
        <v>0</v>
      </c>
      <c r="G38" s="171">
        <f>LARGE(($E38,$F38),1)</f>
        <v>0</v>
      </c>
      <c r="H38" s="172">
        <f>LARGE(($E38,$F38),2)</f>
        <v>0</v>
      </c>
      <c r="I38" s="173" t="str">
        <f>_xlfn.IFERROR(INDEX(Joueur_Nom,MATCH($B38,Joueur_Equipe,0),1)&amp;" / "&amp;INDEX(Joueur_Nom,MATCH($B38,Joueur_Equipe,0)+1,1)&amp;" / "&amp;INDEX(Joueur_Nom,MATCH($B38,Joueur_Equipe,0)+2,1)&amp;" / "&amp;INDEX(Joueur_Nom,MATCH($B38,Joueur_Equipe,0)+3,1),"?")</f>
        <v> /  /  / </v>
      </c>
      <c r="J38" s="157"/>
      <c r="K38" s="172">
        <f>IF(OR(ISERROR(MATCH($L38,Equipe!$B$8:$B$55,0)),ISERROR(INDEX(Equipe!$A$8:$B$55,MATCH($L38,Equipe!$B$8:$B$55,0),1))),0,INDEX(Equipe!$A$8:$B$55,MATCH($L38,Equipe!$B$8:$B$55,0),1))</f>
        <v>34</v>
      </c>
      <c r="L38" s="178" t="str">
        <f>Equipe!$B41</f>
        <v>Z34</v>
      </c>
      <c r="M38" s="179">
        <f>SUM(O38,P38)</f>
        <v>0</v>
      </c>
      <c r="N38" s="180">
        <f>RANK(M38,M$12:M$59)</f>
        <v>25</v>
      </c>
      <c r="O38" s="181">
        <f>_xlfn.IFERROR(INDEX(Detail_Net_B,MATCH($L38,Detail_Equipe,0),1),0)</f>
        <v>0</v>
      </c>
      <c r="P38" s="182">
        <f>_xlfn.IFERROR(INDEX(Detail_Net_B,MATCH($L38,Detail_Equipe,0)+2,1),0)</f>
        <v>0</v>
      </c>
      <c r="Q38" s="171">
        <f>LARGE(($O38,$P38),1)</f>
        <v>0</v>
      </c>
      <c r="R38" s="172">
        <f>LARGE(($O38,$P38),2)</f>
        <v>0</v>
      </c>
      <c r="S38" s="173" t="str">
        <f>_xlfn.IFERROR(INDEX(Joueur_Nom,MATCH($L38,Joueur_Equipe,0),1)&amp;" / "&amp;INDEX(Joueur_Nom,MATCH($L38,Joueur_Equipe,0)+1,1)&amp;" / "&amp;INDEX(Joueur_Nom,MATCH($L38,Joueur_Equipe,0)+2,1)&amp;" / "&amp;INDEX(Joueur_Nom,MATCH($L38,Joueur_Equipe,0)+3,1),"?")</f>
        <v> /  /  / </v>
      </c>
    </row>
    <row r="39" spans="1:19" s="156" customFormat="1" ht="18" customHeight="1">
      <c r="A39" s="172">
        <f>IF(OR(ISERROR(MATCH($B39,Equipe!$B$8:$B$55,0)),ISERROR(INDEX(Equipe!$A$8:$B$55,MATCH($B39,Equipe!$B$8:$B$55,0),1))),0,INDEX(Equipe!$A$8:$B$55,MATCH($B39,Equipe!$B$8:$B$55,0),1))</f>
        <v>44</v>
      </c>
      <c r="B39" s="178" t="str">
        <f>Equipe!$B51</f>
        <v>Z44</v>
      </c>
      <c r="C39" s="179">
        <f>SUM(E39,F39)</f>
        <v>0</v>
      </c>
      <c r="D39" s="180">
        <f>RANK(C39,C$12:C$59)</f>
        <v>25</v>
      </c>
      <c r="E39" s="181">
        <f>_xlfn.IFERROR(INDEX(Detail_Brut_B,MATCH($B39,Detail_Equipe,0),1),0)</f>
        <v>0</v>
      </c>
      <c r="F39" s="182">
        <f>_xlfn.IFERROR(INDEX(Detail_Brut_B,MATCH($B39,Detail_Equipe,0)+2,1),0)</f>
        <v>0</v>
      </c>
      <c r="G39" s="171">
        <f>LARGE(($E39,$F39),1)</f>
        <v>0</v>
      </c>
      <c r="H39" s="172">
        <f>LARGE(($E39,$F39),2)</f>
        <v>0</v>
      </c>
      <c r="I39" s="173" t="str">
        <f>_xlfn.IFERROR(INDEX(Joueur_Nom,MATCH($B39,Joueur_Equipe,0),1)&amp;" / "&amp;INDEX(Joueur_Nom,MATCH($B39,Joueur_Equipe,0)+1,1)&amp;" / "&amp;INDEX(Joueur_Nom,MATCH($B39,Joueur_Equipe,0)+2,1)&amp;" / "&amp;INDEX(Joueur_Nom,MATCH($B39,Joueur_Equipe,0)+3,1),"?")</f>
        <v> /  /  / </v>
      </c>
      <c r="J39" s="157"/>
      <c r="K39" s="172">
        <f>IF(OR(ISERROR(MATCH($L39,Equipe!$B$8:$B$55,0)),ISERROR(INDEX(Equipe!$A$8:$B$55,MATCH($L39,Equipe!$B$8:$B$55,0),1))),0,INDEX(Equipe!$A$8:$B$55,MATCH($L39,Equipe!$B$8:$B$55,0),1))</f>
        <v>36</v>
      </c>
      <c r="L39" s="178" t="str">
        <f>Equipe!$B43</f>
        <v>Z36</v>
      </c>
      <c r="M39" s="179">
        <f>SUM(O39,P39)</f>
        <v>0</v>
      </c>
      <c r="N39" s="180">
        <f>RANK(M39,M$12:M$59)</f>
        <v>25</v>
      </c>
      <c r="O39" s="181">
        <f>_xlfn.IFERROR(INDEX(Detail_Net_B,MATCH($L39,Detail_Equipe,0),1),0)</f>
        <v>0</v>
      </c>
      <c r="P39" s="182">
        <f>_xlfn.IFERROR(INDEX(Detail_Net_B,MATCH($L39,Detail_Equipe,0)+2,1),0)</f>
        <v>0</v>
      </c>
      <c r="Q39" s="171">
        <f>LARGE(($O39,$P39),1)</f>
        <v>0</v>
      </c>
      <c r="R39" s="172">
        <f>LARGE(($O39,$P39),2)</f>
        <v>0</v>
      </c>
      <c r="S39" s="173" t="str">
        <f>_xlfn.IFERROR(INDEX(Joueur_Nom,MATCH($L39,Joueur_Equipe,0),1)&amp;" / "&amp;INDEX(Joueur_Nom,MATCH($L39,Joueur_Equipe,0)+1,1)&amp;" / "&amp;INDEX(Joueur_Nom,MATCH($L39,Joueur_Equipe,0)+2,1)&amp;" / "&amp;INDEX(Joueur_Nom,MATCH($L39,Joueur_Equipe,0)+3,1),"?")</f>
        <v> /  /  / </v>
      </c>
    </row>
    <row r="40" spans="1:19" s="156" customFormat="1" ht="18" customHeight="1">
      <c r="A40" s="172">
        <f>IF(OR(ISERROR(MATCH($B40,Equipe!$B$8:$B$55,0)),ISERROR(INDEX(Equipe!$A$8:$B$55,MATCH($B40,Equipe!$B$8:$B$55,0),1))),0,INDEX(Equipe!$A$8:$B$55,MATCH($B40,Equipe!$B$8:$B$55,0),1))</f>
        <v>39</v>
      </c>
      <c r="B40" s="178" t="str">
        <f>Equipe!$B46</f>
        <v>Z39</v>
      </c>
      <c r="C40" s="179">
        <f>SUM(E40,F40)</f>
        <v>0</v>
      </c>
      <c r="D40" s="180">
        <f>RANK(C40,C$12:C$59)</f>
        <v>25</v>
      </c>
      <c r="E40" s="181">
        <f>_xlfn.IFERROR(INDEX(Detail_Brut_B,MATCH($B40,Detail_Equipe,0),1),0)</f>
        <v>0</v>
      </c>
      <c r="F40" s="182">
        <f>_xlfn.IFERROR(INDEX(Detail_Brut_B,MATCH($B40,Detail_Equipe,0)+2,1),0)</f>
        <v>0</v>
      </c>
      <c r="G40" s="171">
        <f>LARGE(($E40,$F40),1)</f>
        <v>0</v>
      </c>
      <c r="H40" s="172">
        <f>LARGE(($E40,$F40),2)</f>
        <v>0</v>
      </c>
      <c r="I40" s="173" t="str">
        <f>_xlfn.IFERROR(INDEX(Joueur_Nom,MATCH($B40,Joueur_Equipe,0),1)&amp;" / "&amp;INDEX(Joueur_Nom,MATCH($B40,Joueur_Equipe,0)+1,1)&amp;" / "&amp;INDEX(Joueur_Nom,MATCH($B40,Joueur_Equipe,0)+2,1)&amp;" / "&amp;INDEX(Joueur_Nom,MATCH($B40,Joueur_Equipe,0)+3,1),"?")</f>
        <v> /  /  / </v>
      </c>
      <c r="J40" s="157"/>
      <c r="K40" s="172">
        <f>IF(OR(ISERROR(MATCH($L40,Equipe!$B$8:$B$55,0)),ISERROR(INDEX(Equipe!$A$8:$B$55,MATCH($L40,Equipe!$B$8:$B$55,0),1))),0,INDEX(Equipe!$A$8:$B$55,MATCH($L40,Equipe!$B$8:$B$55,0),1))</f>
        <v>42</v>
      </c>
      <c r="L40" s="178" t="str">
        <f>Equipe!$B49</f>
        <v>Z42</v>
      </c>
      <c r="M40" s="179">
        <f>SUM(O40,P40)</f>
        <v>0</v>
      </c>
      <c r="N40" s="180">
        <f>RANK(M40,M$12:M$59)</f>
        <v>25</v>
      </c>
      <c r="O40" s="181">
        <f>_xlfn.IFERROR(INDEX(Detail_Net_B,MATCH($L40,Detail_Equipe,0),1),0)</f>
        <v>0</v>
      </c>
      <c r="P40" s="182">
        <f>_xlfn.IFERROR(INDEX(Detail_Net_B,MATCH($L40,Detail_Equipe,0)+2,1),0)</f>
        <v>0</v>
      </c>
      <c r="Q40" s="171">
        <f>LARGE(($O40,$P40),1)</f>
        <v>0</v>
      </c>
      <c r="R40" s="172">
        <f>LARGE(($O40,$P40),2)</f>
        <v>0</v>
      </c>
      <c r="S40" s="173" t="str">
        <f>_xlfn.IFERROR(INDEX(Joueur_Nom,MATCH($L40,Joueur_Equipe,0),1)&amp;" / "&amp;INDEX(Joueur_Nom,MATCH($L40,Joueur_Equipe,0)+1,1)&amp;" / "&amp;INDEX(Joueur_Nom,MATCH($L40,Joueur_Equipe,0)+2,1)&amp;" / "&amp;INDEX(Joueur_Nom,MATCH($L40,Joueur_Equipe,0)+3,1),"?")</f>
        <v> /  /  / </v>
      </c>
    </row>
    <row r="41" spans="1:19" s="156" customFormat="1" ht="18" customHeight="1">
      <c r="A41" s="172">
        <f>IF(OR(ISERROR(MATCH($B41,Equipe!$B$8:$B$55,0)),ISERROR(INDEX(Equipe!$A$8:$B$55,MATCH($B41,Equipe!$B$8:$B$55,0),1))),0,INDEX(Equipe!$A$8:$B$55,MATCH($B41,Equipe!$B$8:$B$55,0),1))</f>
        <v>13</v>
      </c>
      <c r="B41" s="178" t="str">
        <f>Equipe!$B34</f>
        <v>Z 27</v>
      </c>
      <c r="C41" s="179">
        <f>SUM(E41,F41)</f>
        <v>0</v>
      </c>
      <c r="D41" s="180">
        <f>RANK(C41,C$12:C$59)</f>
        <v>25</v>
      </c>
      <c r="E41" s="181">
        <f>_xlfn.IFERROR(INDEX(Detail_Brut_B,MATCH($B41,Detail_Equipe,0),1),0)</f>
        <v>0</v>
      </c>
      <c r="F41" s="182">
        <f>_xlfn.IFERROR(INDEX(Detail_Brut_B,MATCH($B41,Detail_Equipe,0)+2,1),0)</f>
        <v>0</v>
      </c>
      <c r="G41" s="171">
        <f>LARGE(($E41,$F41),1)</f>
        <v>0</v>
      </c>
      <c r="H41" s="172">
        <f>LARGE(($E41,$F41),2)</f>
        <v>0</v>
      </c>
      <c r="I41" s="173" t="str">
        <f>_xlfn.IFERROR(INDEX(Joueur_Nom,MATCH($B41,Joueur_Equipe,0),1)&amp;" / "&amp;INDEX(Joueur_Nom,MATCH($B41,Joueur_Equipe,0)+1,1)&amp;" / "&amp;INDEX(Joueur_Nom,MATCH($B41,Joueur_Equipe,0)+2,1)&amp;" / "&amp;INDEX(Joueur_Nom,MATCH($B41,Joueur_Equipe,0)+3,1),"?")</f>
        <v> /  /  / </v>
      </c>
      <c r="J41" s="157"/>
      <c r="K41" s="172">
        <f>IF(OR(ISERROR(MATCH($L41,Equipe!$B$8:$B$55,0)),ISERROR(INDEX(Equipe!$A$8:$B$55,MATCH($L41,Equipe!$B$8:$B$55,0),1))),0,INDEX(Equipe!$A$8:$B$55,MATCH($L41,Equipe!$B$8:$B$55,0),1))</f>
        <v>39</v>
      </c>
      <c r="L41" s="178" t="str">
        <f>Equipe!$B46</f>
        <v>Z39</v>
      </c>
      <c r="M41" s="179">
        <f>SUM(O41,P41)</f>
        <v>0</v>
      </c>
      <c r="N41" s="180">
        <f>RANK(M41,M$12:M$59)</f>
        <v>25</v>
      </c>
      <c r="O41" s="181">
        <f>_xlfn.IFERROR(INDEX(Detail_Net_B,MATCH($L41,Detail_Equipe,0),1),0)</f>
        <v>0</v>
      </c>
      <c r="P41" s="182">
        <f>_xlfn.IFERROR(INDEX(Detail_Net_B,MATCH($L41,Detail_Equipe,0)+2,1),0)</f>
        <v>0</v>
      </c>
      <c r="Q41" s="171">
        <f>LARGE(($O41,$P41),1)</f>
        <v>0</v>
      </c>
      <c r="R41" s="172">
        <f>LARGE(($O41,$P41),2)</f>
        <v>0</v>
      </c>
      <c r="S41" s="173" t="str">
        <f>_xlfn.IFERROR(INDEX(Joueur_Nom,MATCH($L41,Joueur_Equipe,0),1)&amp;" / "&amp;INDEX(Joueur_Nom,MATCH($L41,Joueur_Equipe,0)+1,1)&amp;" / "&amp;INDEX(Joueur_Nom,MATCH($L41,Joueur_Equipe,0)+2,1)&amp;" / "&amp;INDEX(Joueur_Nom,MATCH($L41,Joueur_Equipe,0)+3,1),"?")</f>
        <v> /  /  / </v>
      </c>
    </row>
    <row r="42" spans="1:19" s="156" customFormat="1" ht="18" customHeight="1">
      <c r="A42" s="172">
        <f>IF(OR(ISERROR(MATCH($B42,Equipe!$B$8:$B$55,0)),ISERROR(INDEX(Equipe!$A$8:$B$55,MATCH($B42,Equipe!$B$8:$B$55,0),1))),0,INDEX(Equipe!$A$8:$B$55,MATCH($B42,Equipe!$B$8:$B$55,0),1))</f>
        <v>40</v>
      </c>
      <c r="B42" s="183" t="str">
        <f>Equipe!$B47</f>
        <v>Z40</v>
      </c>
      <c r="C42" s="179">
        <f>SUM(E42,F42)</f>
        <v>0</v>
      </c>
      <c r="D42" s="180">
        <f>RANK(C42,C$12:C$59)</f>
        <v>25</v>
      </c>
      <c r="E42" s="181">
        <f>_xlfn.IFERROR(INDEX(Detail_Brut_B,MATCH($B42,Detail_Equipe,0),1),0)</f>
        <v>0</v>
      </c>
      <c r="F42" s="182">
        <f>_xlfn.IFERROR(INDEX(Detail_Brut_B,MATCH($B42,Detail_Equipe,0)+2,1),0)</f>
        <v>0</v>
      </c>
      <c r="G42" s="171">
        <f>LARGE(($E42,$F42),1)</f>
        <v>0</v>
      </c>
      <c r="H42" s="172">
        <f>LARGE(($E42,$F42),2)</f>
        <v>0</v>
      </c>
      <c r="I42" s="173" t="str">
        <f>_xlfn.IFERROR(INDEX(Joueur_Nom,MATCH($B42,Joueur_Equipe,0),1)&amp;" / "&amp;INDEX(Joueur_Nom,MATCH($B42,Joueur_Equipe,0)+1,1)&amp;" / "&amp;INDEX(Joueur_Nom,MATCH($B42,Joueur_Equipe,0)+2,1)&amp;" / "&amp;INDEX(Joueur_Nom,MATCH($B42,Joueur_Equipe,0)+3,1),"?")</f>
        <v> /  /  / </v>
      </c>
      <c r="J42" s="157"/>
      <c r="K42" s="172">
        <f>IF(OR(ISERROR(MATCH($L42,Equipe!$B$8:$B$55,0)),ISERROR(INDEX(Equipe!$A$8:$B$55,MATCH($L42,Equipe!$B$8:$B$55,0),1))),0,INDEX(Equipe!$A$8:$B$55,MATCH($L42,Equipe!$B$8:$B$55,0),1))</f>
        <v>13</v>
      </c>
      <c r="L42" s="178" t="str">
        <f>Equipe!$B34</f>
        <v>Z 27</v>
      </c>
      <c r="M42" s="179">
        <f>SUM(O42,P42)</f>
        <v>0</v>
      </c>
      <c r="N42" s="180">
        <f>RANK(M42,M$12:M$59)</f>
        <v>25</v>
      </c>
      <c r="O42" s="181">
        <f>_xlfn.IFERROR(INDEX(Detail_Net_B,MATCH($L42,Detail_Equipe,0),1),0)</f>
        <v>0</v>
      </c>
      <c r="P42" s="182">
        <f>_xlfn.IFERROR(INDEX(Detail_Net_B,MATCH($L42,Detail_Equipe,0)+2,1),0)</f>
        <v>0</v>
      </c>
      <c r="Q42" s="171">
        <f>LARGE(($O42,$P42),1)</f>
        <v>0</v>
      </c>
      <c r="R42" s="172">
        <f>LARGE(($O42,$P42),2)</f>
        <v>0</v>
      </c>
      <c r="S42" s="173" t="str">
        <f>_xlfn.IFERROR(INDEX(Joueur_Nom,MATCH($L42,Joueur_Equipe,0),1)&amp;" / "&amp;INDEX(Joueur_Nom,MATCH($L42,Joueur_Equipe,0)+1,1)&amp;" / "&amp;INDEX(Joueur_Nom,MATCH($L42,Joueur_Equipe,0)+2,1)&amp;" / "&amp;INDEX(Joueur_Nom,MATCH($L42,Joueur_Equipe,0)+3,1),"?")</f>
        <v> /  /  / </v>
      </c>
    </row>
    <row r="43" spans="1:19" s="156" customFormat="1" ht="18" customHeight="1">
      <c r="A43" s="172">
        <f>IF(OR(ISERROR(MATCH($B43,Equipe!$B$8:$B$55,0)),ISERROR(INDEX(Equipe!$A$8:$B$55,MATCH($B43,Equipe!$B$8:$B$55,0),1))),0,INDEX(Equipe!$A$8:$B$55,MATCH($B43,Equipe!$B$8:$B$55,0),1))</f>
        <v>34</v>
      </c>
      <c r="B43" s="178" t="str">
        <f>Equipe!$B41</f>
        <v>Z34</v>
      </c>
      <c r="C43" s="179">
        <f>SUM(E43,F43)</f>
        <v>0</v>
      </c>
      <c r="D43" s="180">
        <f>RANK(C43,C$12:C$59)</f>
        <v>25</v>
      </c>
      <c r="E43" s="181">
        <f>_xlfn.IFERROR(INDEX(Detail_Brut_B,MATCH($B43,Detail_Equipe,0),1),0)</f>
        <v>0</v>
      </c>
      <c r="F43" s="182">
        <f>_xlfn.IFERROR(INDEX(Detail_Brut_B,MATCH($B43,Detail_Equipe,0)+2,1),0)</f>
        <v>0</v>
      </c>
      <c r="G43" s="171">
        <f>LARGE(($E43,$F43),1)</f>
        <v>0</v>
      </c>
      <c r="H43" s="172">
        <f>LARGE(($E43,$F43),2)</f>
        <v>0</v>
      </c>
      <c r="I43" s="173" t="str">
        <f>_xlfn.IFERROR(INDEX(Joueur_Nom,MATCH($B43,Joueur_Equipe,0),1)&amp;" / "&amp;INDEX(Joueur_Nom,MATCH($B43,Joueur_Equipe,0)+1,1)&amp;" / "&amp;INDEX(Joueur_Nom,MATCH($B43,Joueur_Equipe,0)+2,1)&amp;" / "&amp;INDEX(Joueur_Nom,MATCH($B43,Joueur_Equipe,0)+3,1),"?")</f>
        <v> /  /  / </v>
      </c>
      <c r="J43" s="157"/>
      <c r="K43" s="172">
        <f>IF(OR(ISERROR(MATCH($L43,Equipe!$B$8:$B$55,0)),ISERROR(INDEX(Equipe!$A$8:$B$55,MATCH($L43,Equipe!$B$8:$B$55,0),1))),0,INDEX(Equipe!$A$8:$B$55,MATCH($L43,Equipe!$B$8:$B$55,0),1))</f>
        <v>47</v>
      </c>
      <c r="L43" s="178" t="str">
        <f>Equipe!$B54</f>
        <v>Z47</v>
      </c>
      <c r="M43" s="179">
        <f>SUM(O43,P43)</f>
        <v>0</v>
      </c>
      <c r="N43" s="180">
        <f>RANK(M43,M$12:M$59)</f>
        <v>25</v>
      </c>
      <c r="O43" s="181">
        <f>_xlfn.IFERROR(INDEX(Detail_Net_B,MATCH($L43,Detail_Equipe,0),1),0)</f>
        <v>0</v>
      </c>
      <c r="P43" s="182">
        <f>_xlfn.IFERROR(INDEX(Detail_Net_B,MATCH($L43,Detail_Equipe,0)+2,1),0)</f>
        <v>0</v>
      </c>
      <c r="Q43" s="171">
        <f>LARGE(($O43,$P43),1)</f>
        <v>0</v>
      </c>
      <c r="R43" s="172">
        <f>LARGE(($O43,$P43),2)</f>
        <v>0</v>
      </c>
      <c r="S43" s="173" t="str">
        <f>_xlfn.IFERROR(INDEX(Joueur_Nom,MATCH($L43,Joueur_Equipe,0),1)&amp;" / "&amp;INDEX(Joueur_Nom,MATCH($L43,Joueur_Equipe,0)+1,1)&amp;" / "&amp;INDEX(Joueur_Nom,MATCH($L43,Joueur_Equipe,0)+2,1)&amp;" / "&amp;INDEX(Joueur_Nom,MATCH($L43,Joueur_Equipe,0)+3,1),"?")</f>
        <v> /  /  / </v>
      </c>
    </row>
    <row r="44" spans="1:19" s="156" customFormat="1" ht="18" customHeight="1">
      <c r="A44" s="172">
        <f>IF(OR(ISERROR(MATCH($B44,Equipe!$B$8:$B$55,0)),ISERROR(INDEX(Equipe!$A$8:$B$55,MATCH($B44,Equipe!$B$8:$B$55,0),1))),0,INDEX(Equipe!$A$8:$B$55,MATCH($B44,Equipe!$B$8:$B$55,0),1))</f>
        <v>46</v>
      </c>
      <c r="B44" s="178" t="str">
        <f>Equipe!$B53</f>
        <v>Z46</v>
      </c>
      <c r="C44" s="179">
        <f>SUM(E44,F44)</f>
        <v>0</v>
      </c>
      <c r="D44" s="180">
        <f>RANK(C44,C$12:C$59)</f>
        <v>25</v>
      </c>
      <c r="E44" s="181">
        <f>_xlfn.IFERROR(INDEX(Detail_Brut_B,MATCH($B44,Detail_Equipe,0),1),0)</f>
        <v>0</v>
      </c>
      <c r="F44" s="182">
        <f>_xlfn.IFERROR(INDEX(Detail_Brut_B,MATCH($B44,Detail_Equipe,0)+2,1),0)</f>
        <v>0</v>
      </c>
      <c r="G44" s="171">
        <f>LARGE(($E44,$F44),1)</f>
        <v>0</v>
      </c>
      <c r="H44" s="172">
        <f>LARGE(($E44,$F44),2)</f>
        <v>0</v>
      </c>
      <c r="I44" s="173" t="str">
        <f>_xlfn.IFERROR(INDEX(Joueur_Nom,MATCH($B44,Joueur_Equipe,0),1)&amp;" / "&amp;INDEX(Joueur_Nom,MATCH($B44,Joueur_Equipe,0)+1,1)&amp;" / "&amp;INDEX(Joueur_Nom,MATCH($B44,Joueur_Equipe,0)+2,1)&amp;" / "&amp;INDEX(Joueur_Nom,MATCH($B44,Joueur_Equipe,0)+3,1),"?")</f>
        <v> /  /  / </v>
      </c>
      <c r="J44" s="157"/>
      <c r="K44" s="172">
        <f>IF(OR(ISERROR(MATCH($L44,Equipe!$B$8:$B$55,0)),ISERROR(INDEX(Equipe!$A$8:$B$55,MATCH($L44,Equipe!$B$8:$B$55,0),1))),0,INDEX(Equipe!$A$8:$B$55,MATCH($L44,Equipe!$B$8:$B$55,0),1))</f>
        <v>44</v>
      </c>
      <c r="L44" s="178" t="str">
        <f>Equipe!$B51</f>
        <v>Z44</v>
      </c>
      <c r="M44" s="179">
        <f>SUM(O44,P44)</f>
        <v>0</v>
      </c>
      <c r="N44" s="180">
        <f>RANK(M44,M$12:M$59)</f>
        <v>25</v>
      </c>
      <c r="O44" s="181">
        <f>_xlfn.IFERROR(INDEX(Detail_Net_B,MATCH($L44,Detail_Equipe,0),1),0)</f>
        <v>0</v>
      </c>
      <c r="P44" s="182">
        <f>_xlfn.IFERROR(INDEX(Detail_Net_B,MATCH($L44,Detail_Equipe,0)+2,1),0)</f>
        <v>0</v>
      </c>
      <c r="Q44" s="171">
        <f>LARGE(($O44,$P44),1)</f>
        <v>0</v>
      </c>
      <c r="R44" s="172">
        <f>LARGE(($O44,$P44),2)</f>
        <v>0</v>
      </c>
      <c r="S44" s="173" t="str">
        <f>_xlfn.IFERROR(INDEX(Joueur_Nom,MATCH($L44,Joueur_Equipe,0),1)&amp;" / "&amp;INDEX(Joueur_Nom,MATCH($L44,Joueur_Equipe,0)+1,1)&amp;" / "&amp;INDEX(Joueur_Nom,MATCH($L44,Joueur_Equipe,0)+2,1)&amp;" / "&amp;INDEX(Joueur_Nom,MATCH($L44,Joueur_Equipe,0)+3,1),"?")</f>
        <v> /  /  / </v>
      </c>
    </row>
    <row r="45" spans="1:19" s="156" customFormat="1" ht="18" customHeight="1">
      <c r="A45" s="172">
        <f>IF(OR(ISERROR(MATCH($B45,Equipe!$B$8:$B$55,0)),ISERROR(INDEX(Equipe!$A$8:$B$55,MATCH($B45,Equipe!$B$8:$B$55,0),1))),0,INDEX(Equipe!$A$8:$B$55,MATCH($B45,Equipe!$B$8:$B$55,0),1))</f>
        <v>48</v>
      </c>
      <c r="B45" s="178" t="str">
        <f>Equipe!$B55</f>
        <v>Z48</v>
      </c>
      <c r="C45" s="179">
        <f>SUM(E45,F45)</f>
        <v>0</v>
      </c>
      <c r="D45" s="180">
        <f>RANK(C45,C$12:C$59)</f>
        <v>25</v>
      </c>
      <c r="E45" s="181">
        <f>_xlfn.IFERROR(INDEX(Detail_Brut_B,MATCH($B45,Detail_Equipe,0),1),0)</f>
        <v>0</v>
      </c>
      <c r="F45" s="182">
        <f>_xlfn.IFERROR(INDEX(Detail_Brut_B,MATCH($B45,Detail_Equipe,0)+2,1),0)</f>
        <v>0</v>
      </c>
      <c r="G45" s="171">
        <f>LARGE(($E45,$F45),1)</f>
        <v>0</v>
      </c>
      <c r="H45" s="172">
        <f>LARGE(($E45,$F45),2)</f>
        <v>0</v>
      </c>
      <c r="I45" s="173" t="str">
        <f>_xlfn.IFERROR(INDEX(Joueur_Nom,MATCH($B45,Joueur_Equipe,0),1)&amp;" / "&amp;INDEX(Joueur_Nom,MATCH($B45,Joueur_Equipe,0)+1,1)&amp;" / "&amp;INDEX(Joueur_Nom,MATCH($B45,Joueur_Equipe,0)+2,1)&amp;" / "&amp;INDEX(Joueur_Nom,MATCH($B45,Joueur_Equipe,0)+3,1),"?")</f>
        <v> /  /  / </v>
      </c>
      <c r="J45" s="157"/>
      <c r="K45" s="172">
        <f>IF(OR(ISERROR(MATCH($L45,Equipe!$B$8:$B$55,0)),ISERROR(INDEX(Equipe!$A$8:$B$55,MATCH($L45,Equipe!$B$8:$B$55,0),1))),0,INDEX(Equipe!$A$8:$B$55,MATCH($L45,Equipe!$B$8:$B$55,0),1))</f>
        <v>33</v>
      </c>
      <c r="L45" s="178" t="str">
        <f>Equipe!$B40</f>
        <v>Z33</v>
      </c>
      <c r="M45" s="184">
        <f>SUM(O45,P45)</f>
        <v>0</v>
      </c>
      <c r="N45" s="180">
        <f>RANK(M45,M$12:M$59)</f>
        <v>25</v>
      </c>
      <c r="O45" s="181">
        <f>_xlfn.IFERROR(INDEX(Detail_Net_B,MATCH($L45,Detail_Equipe,0),1),0)</f>
        <v>0</v>
      </c>
      <c r="P45" s="182">
        <f>_xlfn.IFERROR(INDEX(Detail_Net_B,MATCH($L45,Detail_Equipe,0)+2,1),0)</f>
        <v>0</v>
      </c>
      <c r="Q45" s="171">
        <f>LARGE(($O45,$P45),1)</f>
        <v>0</v>
      </c>
      <c r="R45" s="172">
        <f>LARGE(($O45,$P45),2)</f>
        <v>0</v>
      </c>
      <c r="S45" s="173" t="str">
        <f>_xlfn.IFERROR(INDEX(Joueur_Nom,MATCH($L45,Joueur_Equipe,0),1)&amp;" / "&amp;INDEX(Joueur_Nom,MATCH($L45,Joueur_Equipe,0)+1,1)&amp;" / "&amp;INDEX(Joueur_Nom,MATCH($L45,Joueur_Equipe,0)+2,1)&amp;" / "&amp;INDEX(Joueur_Nom,MATCH($L45,Joueur_Equipe,0)+3,1),"?")</f>
        <v> /  /  / </v>
      </c>
    </row>
    <row r="46" spans="1:19" s="156" customFormat="1" ht="18" customHeight="1">
      <c r="A46" s="172">
        <f>IF(OR(ISERROR(MATCH($B46,Equipe!$B$8:$B$55,0)),ISERROR(INDEX(Equipe!$A$8:$B$55,MATCH($B46,Equipe!$B$8:$B$55,0),1))),0,INDEX(Equipe!$A$8:$B$55,MATCH($B46,Equipe!$B$8:$B$55,0),1))</f>
        <v>20</v>
      </c>
      <c r="B46" s="178" t="str">
        <f>Equipe!$B35</f>
        <v>Z 28</v>
      </c>
      <c r="C46" s="179">
        <f>SUM(E46,F46)</f>
        <v>0</v>
      </c>
      <c r="D46" s="180">
        <f>RANK(C46,C$12:C$59)</f>
        <v>25</v>
      </c>
      <c r="E46" s="181">
        <f>_xlfn.IFERROR(INDEX(Detail_Brut_B,MATCH($B46,Detail_Equipe,0),1),0)</f>
        <v>0</v>
      </c>
      <c r="F46" s="182">
        <f>_xlfn.IFERROR(INDEX(Detail_Brut_B,MATCH($B46,Detail_Equipe,0)+2,1),0)</f>
        <v>0</v>
      </c>
      <c r="G46" s="171">
        <f>LARGE(($E46,$F46),1)</f>
        <v>0</v>
      </c>
      <c r="H46" s="172">
        <f>LARGE(($E46,$F46),2)</f>
        <v>0</v>
      </c>
      <c r="I46" s="173" t="str">
        <f>_xlfn.IFERROR(INDEX(Joueur_Nom,MATCH($B46,Joueur_Equipe,0),1)&amp;" / "&amp;INDEX(Joueur_Nom,MATCH($B46,Joueur_Equipe,0)+1,1)&amp;" / "&amp;INDEX(Joueur_Nom,MATCH($B46,Joueur_Equipe,0)+2,1)&amp;" / "&amp;INDEX(Joueur_Nom,MATCH($B46,Joueur_Equipe,0)+3,1),"?")</f>
        <v> /  /  / </v>
      </c>
      <c r="J46" s="157"/>
      <c r="K46" s="172">
        <f>IF(OR(ISERROR(MATCH($L46,Equipe!$B$8:$B$55,0)),ISERROR(INDEX(Equipe!$A$8:$B$55,MATCH($L46,Equipe!$B$8:$B$55,0),1))),0,INDEX(Equipe!$A$8:$B$55,MATCH($L46,Equipe!$B$8:$B$55,0),1))</f>
        <v>48</v>
      </c>
      <c r="L46" s="178" t="str">
        <f>Equipe!$B55</f>
        <v>Z48</v>
      </c>
      <c r="M46" s="179">
        <f>SUM(O46,P46)</f>
        <v>0</v>
      </c>
      <c r="N46" s="180">
        <f>RANK(M46,M$12:M$59)</f>
        <v>25</v>
      </c>
      <c r="O46" s="181">
        <f>_xlfn.IFERROR(INDEX(Detail_Net_B,MATCH($L46,Detail_Equipe,0),1),0)</f>
        <v>0</v>
      </c>
      <c r="P46" s="182">
        <f>_xlfn.IFERROR(INDEX(Detail_Net_B,MATCH($L46,Detail_Equipe,0)+2,1),0)</f>
        <v>0</v>
      </c>
      <c r="Q46" s="171">
        <f>LARGE(($O46,$P46),1)</f>
        <v>0</v>
      </c>
      <c r="R46" s="172">
        <f>LARGE(($O46,$P46),2)</f>
        <v>0</v>
      </c>
      <c r="S46" s="173" t="str">
        <f>_xlfn.IFERROR(INDEX(Joueur_Nom,MATCH($L46,Joueur_Equipe,0),1)&amp;" / "&amp;INDEX(Joueur_Nom,MATCH($L46,Joueur_Equipe,0)+1,1)&amp;" / "&amp;INDEX(Joueur_Nom,MATCH($L46,Joueur_Equipe,0)+2,1)&amp;" / "&amp;INDEX(Joueur_Nom,MATCH($L46,Joueur_Equipe,0)+3,1),"?")</f>
        <v> /  /  / </v>
      </c>
    </row>
    <row r="47" spans="1:19" s="156" customFormat="1" ht="18" customHeight="1">
      <c r="A47" s="172">
        <f>IF(OR(ISERROR(MATCH($B47,Equipe!$B$8:$B$55,0)),ISERROR(INDEX(Equipe!$A$8:$B$55,MATCH($B47,Equipe!$B$8:$B$55,0),1))),0,INDEX(Equipe!$A$8:$B$55,MATCH($B47,Equipe!$B$8:$B$55,0),1))</f>
        <v>9</v>
      </c>
      <c r="B47" s="178" t="str">
        <f>Equipe!$B37</f>
        <v>Z 30</v>
      </c>
      <c r="C47" s="179">
        <f>SUM(E47,F47)</f>
        <v>0</v>
      </c>
      <c r="D47" s="180">
        <f>RANK(C47,C$12:C$59)</f>
        <v>25</v>
      </c>
      <c r="E47" s="181">
        <f>_xlfn.IFERROR(INDEX(Detail_Brut_B,MATCH($B47,Detail_Equipe,0),1),0)</f>
        <v>0</v>
      </c>
      <c r="F47" s="182">
        <f>_xlfn.IFERROR(INDEX(Detail_Brut_B,MATCH($B47,Detail_Equipe,0)+2,1),0)</f>
        <v>0</v>
      </c>
      <c r="G47" s="171">
        <f>LARGE(($E47,$F47),1)</f>
        <v>0</v>
      </c>
      <c r="H47" s="172">
        <f>LARGE(($E47,$F47),2)</f>
        <v>0</v>
      </c>
      <c r="I47" s="173" t="str">
        <f>_xlfn.IFERROR(INDEX(Joueur_Nom,MATCH($B47,Joueur_Equipe,0),1)&amp;" / "&amp;INDEX(Joueur_Nom,MATCH($B47,Joueur_Equipe,0)+1,1)&amp;" / "&amp;INDEX(Joueur_Nom,MATCH($B47,Joueur_Equipe,0)+2,1)&amp;" / "&amp;INDEX(Joueur_Nom,MATCH($B47,Joueur_Equipe,0)+3,1),"?")</f>
        <v> /  /  / </v>
      </c>
      <c r="J47" s="157"/>
      <c r="K47" s="172">
        <f>IF(OR(ISERROR(MATCH($L47,Equipe!$B$8:$B$55,0)),ISERROR(INDEX(Equipe!$A$8:$B$55,MATCH($L47,Equipe!$B$8:$B$55,0),1))),0,INDEX(Equipe!$A$8:$B$55,MATCH($L47,Equipe!$B$8:$B$55,0),1))</f>
        <v>46</v>
      </c>
      <c r="L47" s="178" t="str">
        <f>Equipe!$B53</f>
        <v>Z46</v>
      </c>
      <c r="M47" s="179">
        <f>SUM(O47,P47)</f>
        <v>0</v>
      </c>
      <c r="N47" s="180">
        <f>RANK(M47,M$12:M$59)</f>
        <v>25</v>
      </c>
      <c r="O47" s="181">
        <f>_xlfn.IFERROR(INDEX(Detail_Net_B,MATCH($L47,Detail_Equipe,0),1),0)</f>
        <v>0</v>
      </c>
      <c r="P47" s="182">
        <f>_xlfn.IFERROR(INDEX(Detail_Net_B,MATCH($L47,Detail_Equipe,0)+2,1),0)</f>
        <v>0</v>
      </c>
      <c r="Q47" s="171">
        <f>LARGE(($O47,$P47),1)</f>
        <v>0</v>
      </c>
      <c r="R47" s="172">
        <f>LARGE(($O47,$P47),2)</f>
        <v>0</v>
      </c>
      <c r="S47" s="173" t="str">
        <f>_xlfn.IFERROR(INDEX(Joueur_Nom,MATCH($L47,Joueur_Equipe,0),1)&amp;" / "&amp;INDEX(Joueur_Nom,MATCH($L47,Joueur_Equipe,0)+1,1)&amp;" / "&amp;INDEX(Joueur_Nom,MATCH($L47,Joueur_Equipe,0)+2,1)&amp;" / "&amp;INDEX(Joueur_Nom,MATCH($L47,Joueur_Equipe,0)+3,1),"?")</f>
        <v> /  /  / </v>
      </c>
    </row>
    <row r="48" spans="1:19" s="156" customFormat="1" ht="18" customHeight="1">
      <c r="A48" s="172">
        <f>IF(OR(ISERROR(MATCH($B48,Equipe!$B$8:$B$55,0)),ISERROR(INDEX(Equipe!$A$8:$B$55,MATCH($B48,Equipe!$B$8:$B$55,0),1))),0,INDEX(Equipe!$A$8:$B$55,MATCH($B48,Equipe!$B$8:$B$55,0),1))</f>
        <v>47</v>
      </c>
      <c r="B48" s="178" t="str">
        <f>Equipe!$B54</f>
        <v>Z47</v>
      </c>
      <c r="C48" s="179">
        <f>SUM(E48,F48)</f>
        <v>0</v>
      </c>
      <c r="D48" s="180">
        <f>RANK(C48,C$12:C$59)</f>
        <v>25</v>
      </c>
      <c r="E48" s="181">
        <f>_xlfn.IFERROR(INDEX(Detail_Brut_B,MATCH($B48,Detail_Equipe,0),1),0)</f>
        <v>0</v>
      </c>
      <c r="F48" s="182">
        <f>_xlfn.IFERROR(INDEX(Detail_Brut_B,MATCH($B48,Detail_Equipe,0)+2,1),0)</f>
        <v>0</v>
      </c>
      <c r="G48" s="171">
        <f>LARGE(($E48,$F48),1)</f>
        <v>0</v>
      </c>
      <c r="H48" s="172">
        <f>LARGE(($E48,$F48),2)</f>
        <v>0</v>
      </c>
      <c r="I48" s="173" t="str">
        <f>_xlfn.IFERROR(INDEX(Joueur_Nom,MATCH($B48,Joueur_Equipe,0),1)&amp;" / "&amp;INDEX(Joueur_Nom,MATCH($B48,Joueur_Equipe,0)+1,1)&amp;" / "&amp;INDEX(Joueur_Nom,MATCH($B48,Joueur_Equipe,0)+2,1)&amp;" / "&amp;INDEX(Joueur_Nom,MATCH($B48,Joueur_Equipe,0)+3,1),"?")</f>
        <v> /  /  / </v>
      </c>
      <c r="J48" s="157"/>
      <c r="K48" s="172">
        <f>IF(OR(ISERROR(MATCH($L48,Equipe!$B$8:$B$55,0)),ISERROR(INDEX(Equipe!$A$8:$B$55,MATCH($L48,Equipe!$B$8:$B$55,0),1))),0,INDEX(Equipe!$A$8:$B$55,MATCH($L48,Equipe!$B$8:$B$55,0),1))</f>
        <v>31</v>
      </c>
      <c r="L48" s="178" t="str">
        <f>Equipe!$B38</f>
        <v>Z31</v>
      </c>
      <c r="M48" s="179">
        <f>SUM(O48,P48)</f>
        <v>0</v>
      </c>
      <c r="N48" s="180">
        <f>RANK(M48,M$12:M$59)</f>
        <v>25</v>
      </c>
      <c r="O48" s="181">
        <f>_xlfn.IFERROR(INDEX(Detail_Net_B,MATCH($L48,Detail_Equipe,0),1),0)</f>
        <v>0</v>
      </c>
      <c r="P48" s="182">
        <f>_xlfn.IFERROR(INDEX(Detail_Net_B,MATCH($L48,Detail_Equipe,0)+2,1),0)</f>
        <v>0</v>
      </c>
      <c r="Q48" s="171">
        <f>LARGE(($O48,$P48),1)</f>
        <v>0</v>
      </c>
      <c r="R48" s="172">
        <f>LARGE(($O48,$P48),2)</f>
        <v>0</v>
      </c>
      <c r="S48" s="173" t="str">
        <f>_xlfn.IFERROR(INDEX(Joueur_Nom,MATCH($L48,Joueur_Equipe,0),1)&amp;" / "&amp;INDEX(Joueur_Nom,MATCH($L48,Joueur_Equipe,0)+1,1)&amp;" / "&amp;INDEX(Joueur_Nom,MATCH($L48,Joueur_Equipe,0)+2,1)&amp;" / "&amp;INDEX(Joueur_Nom,MATCH($L48,Joueur_Equipe,0)+3,1),"?")</f>
        <v> /  /  / </v>
      </c>
    </row>
    <row r="49" spans="1:19" s="156" customFormat="1" ht="18" customHeight="1">
      <c r="A49" s="172">
        <f>IF(OR(ISERROR(MATCH($B49,Equipe!$B$8:$B$55,0)),ISERROR(INDEX(Equipe!$A$8:$B$55,MATCH($B49,Equipe!$B$8:$B$55,0),1))),0,INDEX(Equipe!$A$8:$B$55,MATCH($B49,Equipe!$B$8:$B$55,0),1))</f>
        <v>42</v>
      </c>
      <c r="B49" s="178" t="str">
        <f>Equipe!$B49</f>
        <v>Z42</v>
      </c>
      <c r="C49" s="179">
        <f>SUM(E49,F49)</f>
        <v>0</v>
      </c>
      <c r="D49" s="180">
        <f>RANK(C49,C$12:C$59)</f>
        <v>25</v>
      </c>
      <c r="E49" s="181">
        <f>_xlfn.IFERROR(INDEX(Detail_Brut_B,MATCH($B49,Detail_Equipe,0),1),0)</f>
        <v>0</v>
      </c>
      <c r="F49" s="182">
        <f>_xlfn.IFERROR(INDEX(Detail_Brut_B,MATCH($B49,Detail_Equipe,0)+2,1),0)</f>
        <v>0</v>
      </c>
      <c r="G49" s="171">
        <f>LARGE(($E49,$F49),1)</f>
        <v>0</v>
      </c>
      <c r="H49" s="172">
        <f>LARGE(($E49,$F49),2)</f>
        <v>0</v>
      </c>
      <c r="I49" s="173" t="str">
        <f>_xlfn.IFERROR(INDEX(Joueur_Nom,MATCH($B49,Joueur_Equipe,0),1)&amp;" / "&amp;INDEX(Joueur_Nom,MATCH($B49,Joueur_Equipe,0)+1,1)&amp;" / "&amp;INDEX(Joueur_Nom,MATCH($B49,Joueur_Equipe,0)+2,1)&amp;" / "&amp;INDEX(Joueur_Nom,MATCH($B49,Joueur_Equipe,0)+3,1),"?")</f>
        <v> /  /  / </v>
      </c>
      <c r="J49" s="157"/>
      <c r="K49" s="172">
        <f>IF(OR(ISERROR(MATCH($L49,Equipe!$B$8:$B$55,0)),ISERROR(INDEX(Equipe!$A$8:$B$55,MATCH($L49,Equipe!$B$8:$B$55,0),1))),0,INDEX(Equipe!$A$8:$B$55,MATCH($L49,Equipe!$B$8:$B$55,0),1))</f>
        <v>20</v>
      </c>
      <c r="L49" s="178" t="str">
        <f>Equipe!$B35</f>
        <v>Z 28</v>
      </c>
      <c r="M49" s="179">
        <f>SUM(O49,P49)</f>
        <v>0</v>
      </c>
      <c r="N49" s="180">
        <f>RANK(M49,M$12:M$59)</f>
        <v>25</v>
      </c>
      <c r="O49" s="181">
        <f>_xlfn.IFERROR(INDEX(Detail_Net_B,MATCH($L49,Detail_Equipe,0),1),0)</f>
        <v>0</v>
      </c>
      <c r="P49" s="182">
        <f>_xlfn.IFERROR(INDEX(Detail_Net_B,MATCH($L49,Detail_Equipe,0)+2,1),0)</f>
        <v>0</v>
      </c>
      <c r="Q49" s="171">
        <f>LARGE(($O49,$P49),1)</f>
        <v>0</v>
      </c>
      <c r="R49" s="172">
        <f>LARGE(($O49,$P49),2)</f>
        <v>0</v>
      </c>
      <c r="S49" s="173" t="str">
        <f>_xlfn.IFERROR(INDEX(Joueur_Nom,MATCH($L49,Joueur_Equipe,0),1)&amp;" / "&amp;INDEX(Joueur_Nom,MATCH($L49,Joueur_Equipe,0)+1,1)&amp;" / "&amp;INDEX(Joueur_Nom,MATCH($L49,Joueur_Equipe,0)+2,1)&amp;" / "&amp;INDEX(Joueur_Nom,MATCH($L49,Joueur_Equipe,0)+3,1),"?")</f>
        <v> /  /  / </v>
      </c>
    </row>
    <row r="50" spans="1:19" s="156" customFormat="1" ht="18" customHeight="1">
      <c r="A50" s="172">
        <f>IF(OR(ISERROR(MATCH($B50,Equipe!$B$8:$B$55,0)),ISERROR(INDEX(Equipe!$A$8:$B$55,MATCH($B50,Equipe!$B$8:$B$55,0),1))),0,INDEX(Equipe!$A$8:$B$55,MATCH($B50,Equipe!$B$8:$B$55,0),1))</f>
        <v>33</v>
      </c>
      <c r="B50" s="178" t="str">
        <f>Equipe!$B40</f>
        <v>Z33</v>
      </c>
      <c r="C50" s="184">
        <f>SUM(E50,F50)</f>
        <v>0</v>
      </c>
      <c r="D50" s="180">
        <f>RANK(C50,C$12:C$59)</f>
        <v>25</v>
      </c>
      <c r="E50" s="181">
        <f>_xlfn.IFERROR(INDEX(Detail_Brut_B,MATCH($B50,Detail_Equipe,0),1),0)</f>
        <v>0</v>
      </c>
      <c r="F50" s="182">
        <f>_xlfn.IFERROR(INDEX(Detail_Brut_B,MATCH($B50,Detail_Equipe,0)+2,1),0)</f>
        <v>0</v>
      </c>
      <c r="G50" s="171">
        <f>LARGE(($E50,$F50),1)</f>
        <v>0</v>
      </c>
      <c r="H50" s="172">
        <f>LARGE(($E50,$F50),2)</f>
        <v>0</v>
      </c>
      <c r="I50" s="173" t="str">
        <f>_xlfn.IFERROR(INDEX(Joueur_Nom,MATCH($B50,Joueur_Equipe,0),1)&amp;" / "&amp;INDEX(Joueur_Nom,MATCH($B50,Joueur_Equipe,0)+1,1)&amp;" / "&amp;INDEX(Joueur_Nom,MATCH($B50,Joueur_Equipe,0)+2,1)&amp;" / "&amp;INDEX(Joueur_Nom,MATCH($B50,Joueur_Equipe,0)+3,1),"?")</f>
        <v> /  /  / </v>
      </c>
      <c r="J50" s="157"/>
      <c r="K50" s="172">
        <f>IF(OR(ISERROR(MATCH($L50,Equipe!$B$8:$B$55,0)),ISERROR(INDEX(Equipe!$A$8:$B$55,MATCH($L50,Equipe!$B$8:$B$55,0),1))),0,INDEX(Equipe!$A$8:$B$55,MATCH($L50,Equipe!$B$8:$B$55,0),1))</f>
        <v>9</v>
      </c>
      <c r="L50" s="178" t="str">
        <f>Equipe!$B37</f>
        <v>Z 30</v>
      </c>
      <c r="M50" s="179">
        <f>SUM(O50,P50)</f>
        <v>0</v>
      </c>
      <c r="N50" s="180">
        <f>RANK(M50,M$12:M$59)</f>
        <v>25</v>
      </c>
      <c r="O50" s="181">
        <f>_xlfn.IFERROR(INDEX(Detail_Net_B,MATCH($L50,Detail_Equipe,0),1),0)</f>
        <v>0</v>
      </c>
      <c r="P50" s="182">
        <f>_xlfn.IFERROR(INDEX(Detail_Net_B,MATCH($L50,Detail_Equipe,0)+2,1),0)</f>
        <v>0</v>
      </c>
      <c r="Q50" s="171">
        <f>LARGE(($O50,$P50),1)</f>
        <v>0</v>
      </c>
      <c r="R50" s="172">
        <f>LARGE(($O50,$P50),2)</f>
        <v>0</v>
      </c>
      <c r="S50" s="173" t="str">
        <f>_xlfn.IFERROR(INDEX(Joueur_Nom,MATCH($L50,Joueur_Equipe,0),1)&amp;" / "&amp;INDEX(Joueur_Nom,MATCH($L50,Joueur_Equipe,0)+1,1)&amp;" / "&amp;INDEX(Joueur_Nom,MATCH($L50,Joueur_Equipe,0)+2,1)&amp;" / "&amp;INDEX(Joueur_Nom,MATCH($L50,Joueur_Equipe,0)+3,1),"?")</f>
        <v> /  /  / </v>
      </c>
    </row>
    <row r="51" spans="1:19" s="156" customFormat="1" ht="18" customHeight="1">
      <c r="A51" s="172">
        <f>IF(OR(ISERROR(MATCH($B51,Equipe!$B$8:$B$55,0)),ISERROR(INDEX(Equipe!$A$8:$B$55,MATCH($B51,Equipe!$B$8:$B$55,0),1))),0,INDEX(Equipe!$A$8:$B$55,MATCH($B51,Equipe!$B$8:$B$55,0),1))</f>
        <v>32</v>
      </c>
      <c r="B51" s="178" t="str">
        <f>Equipe!$B39</f>
        <v>Z32</v>
      </c>
      <c r="C51" s="179">
        <f>SUM(E51,F51)</f>
        <v>0</v>
      </c>
      <c r="D51" s="180">
        <f>RANK(C51,C$12:C$59)</f>
        <v>25</v>
      </c>
      <c r="E51" s="181">
        <f>_xlfn.IFERROR(INDEX(Detail_Brut_B,MATCH($B51,Detail_Equipe,0),1),0)</f>
        <v>0</v>
      </c>
      <c r="F51" s="182">
        <f>_xlfn.IFERROR(INDEX(Detail_Brut_B,MATCH($B51,Detail_Equipe,0)+2,1),0)</f>
        <v>0</v>
      </c>
      <c r="G51" s="171">
        <f>LARGE(($E51,$F51),1)</f>
        <v>0</v>
      </c>
      <c r="H51" s="172">
        <f>LARGE(($E51,$F51),2)</f>
        <v>0</v>
      </c>
      <c r="I51" s="173" t="str">
        <f>_xlfn.IFERROR(INDEX(Joueur_Nom,MATCH($B51,Joueur_Equipe,0),1)&amp;" / "&amp;INDEX(Joueur_Nom,MATCH($B51,Joueur_Equipe,0)+1,1)&amp;" / "&amp;INDEX(Joueur_Nom,MATCH($B51,Joueur_Equipe,0)+2,1)&amp;" / "&amp;INDEX(Joueur_Nom,MATCH($B51,Joueur_Equipe,0)+3,1),"?")</f>
        <v> /  /  / </v>
      </c>
      <c r="J51" s="157"/>
      <c r="K51" s="172">
        <f>IF(OR(ISERROR(MATCH($L51,Equipe!$B$8:$B$55,0)),ISERROR(INDEX(Equipe!$A$8:$B$55,MATCH($L51,Equipe!$B$8:$B$55,0),1))),0,INDEX(Equipe!$A$8:$B$55,MATCH($L51,Equipe!$B$8:$B$55,0),1))</f>
        <v>32</v>
      </c>
      <c r="L51" s="178" t="str">
        <f>Equipe!$B39</f>
        <v>Z32</v>
      </c>
      <c r="M51" s="179">
        <f>SUM(O51,P51)</f>
        <v>0</v>
      </c>
      <c r="N51" s="180">
        <f>RANK(M51,M$12:M$59)</f>
        <v>25</v>
      </c>
      <c r="O51" s="181">
        <f>_xlfn.IFERROR(INDEX(Detail_Net_B,MATCH($L51,Detail_Equipe,0),1),0)</f>
        <v>0</v>
      </c>
      <c r="P51" s="182">
        <f>_xlfn.IFERROR(INDEX(Detail_Net_B,MATCH($L51,Detail_Equipe,0)+2,1),0)</f>
        <v>0</v>
      </c>
      <c r="Q51" s="171">
        <f>LARGE(($O51,$P51),1)</f>
        <v>0</v>
      </c>
      <c r="R51" s="172">
        <f>LARGE(($O51,$P51),2)</f>
        <v>0</v>
      </c>
      <c r="S51" s="173" t="str">
        <f>_xlfn.IFERROR(INDEX(Joueur_Nom,MATCH($L51,Joueur_Equipe,0),1)&amp;" / "&amp;INDEX(Joueur_Nom,MATCH($L51,Joueur_Equipe,0)+1,1)&amp;" / "&amp;INDEX(Joueur_Nom,MATCH($L51,Joueur_Equipe,0)+2,1)&amp;" / "&amp;INDEX(Joueur_Nom,MATCH($L51,Joueur_Equipe,0)+3,1),"?")</f>
        <v> /  /  / </v>
      </c>
    </row>
    <row r="52" spans="1:19" s="156" customFormat="1" ht="18" customHeight="1">
      <c r="A52" s="172">
        <f>IF(OR(ISERROR(MATCH($B52,Equipe!$B$8:$B$55,0)),ISERROR(INDEX(Equipe!$A$8:$B$55,MATCH($B52,Equipe!$B$8:$B$55,0),1))),0,INDEX(Equipe!$A$8:$B$55,MATCH($B52,Equipe!$B$8:$B$55,0),1))</f>
        <v>31</v>
      </c>
      <c r="B52" s="178" t="str">
        <f>Equipe!$B38</f>
        <v>Z31</v>
      </c>
      <c r="C52" s="179">
        <f>SUM(E52,F52)</f>
        <v>0</v>
      </c>
      <c r="D52" s="180">
        <f>RANK(C52,C$12:C$59)</f>
        <v>25</v>
      </c>
      <c r="E52" s="181">
        <f>_xlfn.IFERROR(INDEX(Detail_Brut_B,MATCH($B52,Detail_Equipe,0),1),0)</f>
        <v>0</v>
      </c>
      <c r="F52" s="182">
        <f>_xlfn.IFERROR(INDEX(Detail_Brut_B,MATCH($B52,Detail_Equipe,0)+2,1),0)</f>
        <v>0</v>
      </c>
      <c r="G52" s="171">
        <f>LARGE(($E52,$F52),1)</f>
        <v>0</v>
      </c>
      <c r="H52" s="172">
        <f>LARGE(($E52,$F52),2)</f>
        <v>0</v>
      </c>
      <c r="I52" s="173" t="str">
        <f>_xlfn.IFERROR(INDEX(Joueur_Nom,MATCH($B52,Joueur_Equipe,0),1)&amp;" / "&amp;INDEX(Joueur_Nom,MATCH($B52,Joueur_Equipe,0)+1,1)&amp;" / "&amp;INDEX(Joueur_Nom,MATCH($B52,Joueur_Equipe,0)+2,1)&amp;" / "&amp;INDEX(Joueur_Nom,MATCH($B52,Joueur_Equipe,0)+3,1),"?")</f>
        <v> /  /  / </v>
      </c>
      <c r="J52" s="157"/>
      <c r="K52" s="172">
        <f>IF(OR(ISERROR(MATCH($L52,Equipe!$B$8:$B$55,0)),ISERROR(INDEX(Equipe!$A$8:$B$55,MATCH($L52,Equipe!$B$8:$B$55,0),1))),0,INDEX(Equipe!$A$8:$B$55,MATCH($L52,Equipe!$B$8:$B$55,0),1))</f>
        <v>38</v>
      </c>
      <c r="L52" s="178" t="str">
        <f>Equipe!$B45</f>
        <v>Z38</v>
      </c>
      <c r="M52" s="179">
        <f>SUM(O52,P52)</f>
        <v>0</v>
      </c>
      <c r="N52" s="180">
        <f>RANK(M52,M$12:M$59)</f>
        <v>25</v>
      </c>
      <c r="O52" s="181">
        <f>_xlfn.IFERROR(INDEX(Detail_Net_B,MATCH($L52,Detail_Equipe,0),1),0)</f>
        <v>0</v>
      </c>
      <c r="P52" s="182">
        <f>_xlfn.IFERROR(INDEX(Detail_Net_B,MATCH($L52,Detail_Equipe,0)+2,1),0)</f>
        <v>0</v>
      </c>
      <c r="Q52" s="171">
        <f>LARGE(($O52,$P52),1)</f>
        <v>0</v>
      </c>
      <c r="R52" s="172">
        <f>LARGE(($O52,$P52),2)</f>
        <v>0</v>
      </c>
      <c r="S52" s="173" t="str">
        <f>_xlfn.IFERROR(INDEX(Joueur_Nom,MATCH($L52,Joueur_Equipe,0),1)&amp;" / "&amp;INDEX(Joueur_Nom,MATCH($L52,Joueur_Equipe,0)+1,1)&amp;" / "&amp;INDEX(Joueur_Nom,MATCH($L52,Joueur_Equipe,0)+2,1)&amp;" / "&amp;INDEX(Joueur_Nom,MATCH($L52,Joueur_Equipe,0)+3,1),"?")</f>
        <v> /  /  / </v>
      </c>
    </row>
    <row r="53" spans="1:19" s="156" customFormat="1" ht="18" customHeight="1">
      <c r="A53" s="172">
        <f>IF(OR(ISERROR(MATCH($B53,Equipe!$B$8:$B$55,0)),ISERROR(INDEX(Equipe!$A$8:$B$55,MATCH($B53,Equipe!$B$8:$B$55,0),1))),0,INDEX(Equipe!$A$8:$B$55,MATCH($B53,Equipe!$B$8:$B$55,0),1))</f>
        <v>38</v>
      </c>
      <c r="B53" s="178" t="str">
        <f>Equipe!$B45</f>
        <v>Z38</v>
      </c>
      <c r="C53" s="179">
        <f>SUM(E53,F53)</f>
        <v>0</v>
      </c>
      <c r="D53" s="180">
        <f>RANK(C53,C$12:C$59)</f>
        <v>25</v>
      </c>
      <c r="E53" s="181">
        <f>_xlfn.IFERROR(INDEX(Detail_Brut_B,MATCH($B53,Detail_Equipe,0),1),0)</f>
        <v>0</v>
      </c>
      <c r="F53" s="182">
        <f>_xlfn.IFERROR(INDEX(Detail_Brut_B,MATCH($B53,Detail_Equipe,0)+2,1),0)</f>
        <v>0</v>
      </c>
      <c r="G53" s="171">
        <f>LARGE(($E53,$F53),1)</f>
        <v>0</v>
      </c>
      <c r="H53" s="172">
        <f>LARGE(($E53,$F53),2)</f>
        <v>0</v>
      </c>
      <c r="I53" s="173" t="str">
        <f>_xlfn.IFERROR(INDEX(Joueur_Nom,MATCH($B53,Joueur_Equipe,0),1)&amp;" / "&amp;INDEX(Joueur_Nom,MATCH($B53,Joueur_Equipe,0)+1,1)&amp;" / "&amp;INDEX(Joueur_Nom,MATCH($B53,Joueur_Equipe,0)+2,1)&amp;" / "&amp;INDEX(Joueur_Nom,MATCH($B53,Joueur_Equipe,0)+3,1),"?")</f>
        <v> /  /  / </v>
      </c>
      <c r="J53" s="157"/>
      <c r="K53" s="172">
        <f>IF(OR(ISERROR(MATCH($L53,Equipe!$B$8:$B$55,0)),ISERROR(INDEX(Equipe!$A$8:$B$55,MATCH($L53,Equipe!$B$8:$B$55,0),1))),0,INDEX(Equipe!$A$8:$B$55,MATCH($L53,Equipe!$B$8:$B$55,0),1))</f>
        <v>40</v>
      </c>
      <c r="L53" s="183" t="str">
        <f>Equipe!$B47</f>
        <v>Z40</v>
      </c>
      <c r="M53" s="179">
        <f>SUM(O53,P53)</f>
        <v>0</v>
      </c>
      <c r="N53" s="180">
        <f>RANK(M53,M$12:M$59)</f>
        <v>25</v>
      </c>
      <c r="O53" s="181">
        <f>_xlfn.IFERROR(INDEX(Detail_Net_B,MATCH($L53,Detail_Equipe,0),1),0)</f>
        <v>0</v>
      </c>
      <c r="P53" s="182">
        <f>_xlfn.IFERROR(INDEX(Detail_Net_B,MATCH($L53,Detail_Equipe,0)+2,1),0)</f>
        <v>0</v>
      </c>
      <c r="Q53" s="171">
        <f>LARGE(($O53,$P53),1)</f>
        <v>0</v>
      </c>
      <c r="R53" s="172">
        <f>LARGE(($O53,$P53),2)</f>
        <v>0</v>
      </c>
      <c r="S53" s="173" t="str">
        <f>_xlfn.IFERROR(INDEX(Joueur_Nom,MATCH($L53,Joueur_Equipe,0),1)&amp;" / "&amp;INDEX(Joueur_Nom,MATCH($L53,Joueur_Equipe,0)+1,1)&amp;" / "&amp;INDEX(Joueur_Nom,MATCH($L53,Joueur_Equipe,0)+2,1)&amp;" / "&amp;INDEX(Joueur_Nom,MATCH($L53,Joueur_Equipe,0)+3,1),"?")</f>
        <v> /  /  / </v>
      </c>
    </row>
    <row r="54" spans="1:19" s="156" customFormat="1" ht="18" customHeight="1">
      <c r="A54" s="172">
        <f>IF(OR(ISERROR(MATCH($B54,Equipe!$B$8:$B$55,0)),ISERROR(INDEX(Equipe!$A$8:$B$55,MATCH($B54,Equipe!$B$8:$B$55,0),1))),0,INDEX(Equipe!$A$8:$B$55,MATCH($B54,Equipe!$B$8:$B$55,0),1))</f>
        <v>35</v>
      </c>
      <c r="B54" s="178" t="str">
        <f>Equipe!$B42</f>
        <v>Z35</v>
      </c>
      <c r="C54" s="179">
        <f>SUM(E54,F54)</f>
        <v>0</v>
      </c>
      <c r="D54" s="180">
        <f>RANK(C54,C$12:C$59)</f>
        <v>25</v>
      </c>
      <c r="E54" s="181">
        <f>_xlfn.IFERROR(INDEX(Detail_Brut_B,MATCH($B54,Detail_Equipe,0),1),0)</f>
        <v>0</v>
      </c>
      <c r="F54" s="182">
        <f>_xlfn.IFERROR(INDEX(Detail_Brut_B,MATCH($B54,Detail_Equipe,0)+2,1),0)</f>
        <v>0</v>
      </c>
      <c r="G54" s="171">
        <f>LARGE(($E54,$F54),1)</f>
        <v>0</v>
      </c>
      <c r="H54" s="172">
        <f>LARGE(($E54,$F54),2)</f>
        <v>0</v>
      </c>
      <c r="I54" s="173" t="str">
        <f>_xlfn.IFERROR(INDEX(Joueur_Nom,MATCH($B54,Joueur_Equipe,0),1)&amp;" / "&amp;INDEX(Joueur_Nom,MATCH($B54,Joueur_Equipe,0)+1,1)&amp;" / "&amp;INDEX(Joueur_Nom,MATCH($B54,Joueur_Equipe,0)+2,1)&amp;" / "&amp;INDEX(Joueur_Nom,MATCH($B54,Joueur_Equipe,0)+3,1),"?")</f>
        <v> /  /  / </v>
      </c>
      <c r="J54" s="157"/>
      <c r="K54" s="172">
        <f>IF(OR(ISERROR(MATCH($L54,Equipe!$B$8:$B$55,0)),ISERROR(INDEX(Equipe!$A$8:$B$55,MATCH($L54,Equipe!$B$8:$B$55,0),1))),0,INDEX(Equipe!$A$8:$B$55,MATCH($L54,Equipe!$B$8:$B$55,0),1))</f>
        <v>45</v>
      </c>
      <c r="L54" s="178" t="str">
        <f>Equipe!$B52</f>
        <v>Z45</v>
      </c>
      <c r="M54" s="179">
        <f>SUM(O54,P54)</f>
        <v>0</v>
      </c>
      <c r="N54" s="180">
        <f>RANK(M54,M$12:M$59)</f>
        <v>25</v>
      </c>
      <c r="O54" s="181">
        <f>_xlfn.IFERROR(INDEX(Detail_Net_B,MATCH($L54,Detail_Equipe,0),1),0)</f>
        <v>0</v>
      </c>
      <c r="P54" s="182">
        <f>_xlfn.IFERROR(INDEX(Detail_Net_B,MATCH($L54,Detail_Equipe,0)+2,1),0)</f>
        <v>0</v>
      </c>
      <c r="Q54" s="171">
        <f>LARGE(($O54,$P54),1)</f>
        <v>0</v>
      </c>
      <c r="R54" s="172">
        <f>LARGE(($O54,$P54),2)</f>
        <v>0</v>
      </c>
      <c r="S54" s="173" t="str">
        <f>_xlfn.IFERROR(INDEX(Joueur_Nom,MATCH($L54,Joueur_Equipe,0),1)&amp;" / "&amp;INDEX(Joueur_Nom,MATCH($L54,Joueur_Equipe,0)+1,1)&amp;" / "&amp;INDEX(Joueur_Nom,MATCH($L54,Joueur_Equipe,0)+2,1)&amp;" / "&amp;INDEX(Joueur_Nom,MATCH($L54,Joueur_Equipe,0)+3,1),"?")</f>
        <v> /  /  / </v>
      </c>
    </row>
    <row r="55" spans="1:19" s="156" customFormat="1" ht="18" customHeight="1">
      <c r="A55" s="172">
        <f>IF(OR(ISERROR(MATCH($B55,Equipe!$B$8:$B$55,0)),ISERROR(INDEX(Equipe!$A$8:$B$55,MATCH($B55,Equipe!$B$8:$B$55,0),1))),0,INDEX(Equipe!$A$8:$B$55,MATCH($B55,Equipe!$B$8:$B$55,0),1))</f>
        <v>41</v>
      </c>
      <c r="B55" s="178" t="str">
        <f>Equipe!$B48</f>
        <v>Z41</v>
      </c>
      <c r="C55" s="179">
        <f>SUM(E55,F55)</f>
        <v>0</v>
      </c>
      <c r="D55" s="180">
        <f>RANK(C55,C$12:C$59)</f>
        <v>25</v>
      </c>
      <c r="E55" s="181">
        <f>_xlfn.IFERROR(INDEX(Detail_Brut_B,MATCH($B55,Detail_Equipe,0),1),0)</f>
        <v>0</v>
      </c>
      <c r="F55" s="182">
        <f>_xlfn.IFERROR(INDEX(Detail_Brut_B,MATCH($B55,Detail_Equipe,0)+2,1),0)</f>
        <v>0</v>
      </c>
      <c r="G55" s="171">
        <f>LARGE(($E55,$F55),1)</f>
        <v>0</v>
      </c>
      <c r="H55" s="172">
        <f>LARGE(($E55,$F55),2)</f>
        <v>0</v>
      </c>
      <c r="I55" s="173" t="str">
        <f>_xlfn.IFERROR(INDEX(Joueur_Nom,MATCH($B55,Joueur_Equipe,0),1)&amp;" / "&amp;INDEX(Joueur_Nom,MATCH($B55,Joueur_Equipe,0)+1,1)&amp;" / "&amp;INDEX(Joueur_Nom,MATCH($B55,Joueur_Equipe,0)+2,1)&amp;" / "&amp;INDEX(Joueur_Nom,MATCH($B55,Joueur_Equipe,0)+3,1),"?")</f>
        <v> /  /  / </v>
      </c>
      <c r="J55" s="157"/>
      <c r="K55" s="172">
        <f>IF(OR(ISERROR(MATCH($L55,Equipe!$B$8:$B$55,0)),ISERROR(INDEX(Equipe!$A$8:$B$55,MATCH($L55,Equipe!$B$8:$B$55,0),1))),0,INDEX(Equipe!$A$8:$B$55,MATCH($L55,Equipe!$B$8:$B$55,0),1))</f>
        <v>37</v>
      </c>
      <c r="L55" s="178" t="str">
        <f>Equipe!$B44</f>
        <v>Z37</v>
      </c>
      <c r="M55" s="179">
        <f>SUM(O55,P55)</f>
        <v>0</v>
      </c>
      <c r="N55" s="180">
        <f>RANK(M55,M$12:M$59)</f>
        <v>25</v>
      </c>
      <c r="O55" s="181">
        <f>_xlfn.IFERROR(INDEX(Detail_Net_B,MATCH($L55,Detail_Equipe,0),1),0)</f>
        <v>0</v>
      </c>
      <c r="P55" s="182">
        <f>_xlfn.IFERROR(INDEX(Detail_Net_B,MATCH($L55,Detail_Equipe,0)+2,1),0)</f>
        <v>0</v>
      </c>
      <c r="Q55" s="171">
        <f>LARGE(($O55,$P55),1)</f>
        <v>0</v>
      </c>
      <c r="R55" s="172">
        <f>LARGE(($O55,$P55),2)</f>
        <v>0</v>
      </c>
      <c r="S55" s="173" t="str">
        <f>_xlfn.IFERROR(INDEX(Joueur_Nom,MATCH($L55,Joueur_Equipe,0),1)&amp;" / "&amp;INDEX(Joueur_Nom,MATCH($L55,Joueur_Equipe,0)+1,1)&amp;" / "&amp;INDEX(Joueur_Nom,MATCH($L55,Joueur_Equipe,0)+2,1)&amp;" / "&amp;INDEX(Joueur_Nom,MATCH($L55,Joueur_Equipe,0)+3,1),"?")</f>
        <v> /  /  / </v>
      </c>
    </row>
    <row r="56" spans="1:19" s="156" customFormat="1" ht="18" customHeight="1">
      <c r="A56" s="172">
        <f>IF(OR(ISERROR(MATCH($B56,Equipe!$B$8:$B$55,0)),ISERROR(INDEX(Equipe!$A$8:$B$55,MATCH($B56,Equipe!$B$8:$B$55,0),1))),0,INDEX(Equipe!$A$8:$B$55,MATCH($B56,Equipe!$B$8:$B$55,0),1))</f>
        <v>45</v>
      </c>
      <c r="B56" s="178" t="str">
        <f>Equipe!$B52</f>
        <v>Z45</v>
      </c>
      <c r="C56" s="179">
        <f>SUM(E56,F56)</f>
        <v>0</v>
      </c>
      <c r="D56" s="180">
        <f>RANK(C56,C$12:C$59)</f>
        <v>25</v>
      </c>
      <c r="E56" s="181">
        <f>_xlfn.IFERROR(INDEX(Detail_Brut_B,MATCH($B56,Detail_Equipe,0),1),0)</f>
        <v>0</v>
      </c>
      <c r="F56" s="182">
        <f>_xlfn.IFERROR(INDEX(Detail_Brut_B,MATCH($B56,Detail_Equipe,0)+2,1),0)</f>
        <v>0</v>
      </c>
      <c r="G56" s="171">
        <f>LARGE(($E56,$F56),1)</f>
        <v>0</v>
      </c>
      <c r="H56" s="172">
        <f>LARGE(($E56,$F56),2)</f>
        <v>0</v>
      </c>
      <c r="I56" s="173" t="str">
        <f>_xlfn.IFERROR(INDEX(Joueur_Nom,MATCH($B56,Joueur_Equipe,0),1)&amp;" / "&amp;INDEX(Joueur_Nom,MATCH($B56,Joueur_Equipe,0)+1,1)&amp;" / "&amp;INDEX(Joueur_Nom,MATCH($B56,Joueur_Equipe,0)+2,1)&amp;" / "&amp;INDEX(Joueur_Nom,MATCH($B56,Joueur_Equipe,0)+3,1),"?")</f>
        <v> /  /  / </v>
      </c>
      <c r="J56" s="157"/>
      <c r="K56" s="172">
        <f>IF(OR(ISERROR(MATCH($L56,Equipe!$B$8:$B$55,0)),ISERROR(INDEX(Equipe!$A$8:$B$55,MATCH($L56,Equipe!$B$8:$B$55,0),1))),0,INDEX(Equipe!$A$8:$B$55,MATCH($L56,Equipe!$B$8:$B$55,0),1))</f>
        <v>43</v>
      </c>
      <c r="L56" s="178" t="str">
        <f>Equipe!$B50</f>
        <v>Z43</v>
      </c>
      <c r="M56" s="179">
        <f>SUM(O56,P56)</f>
        <v>0</v>
      </c>
      <c r="N56" s="180">
        <f>RANK(M56,M$12:M$59)</f>
        <v>25</v>
      </c>
      <c r="O56" s="181">
        <f>_xlfn.IFERROR(INDEX(Detail_Net_B,MATCH($L56,Detail_Equipe,0),1),0)</f>
        <v>0</v>
      </c>
      <c r="P56" s="182">
        <f>_xlfn.IFERROR(INDEX(Detail_Net_B,MATCH($L56,Detail_Equipe,0)+2,1),0)</f>
        <v>0</v>
      </c>
      <c r="Q56" s="171">
        <f>LARGE(($O56,$P56),1)</f>
        <v>0</v>
      </c>
      <c r="R56" s="172">
        <f>LARGE(($O56,$P56),2)</f>
        <v>0</v>
      </c>
      <c r="S56" s="173" t="str">
        <f>_xlfn.IFERROR(INDEX(Joueur_Nom,MATCH($L56,Joueur_Equipe,0),1)&amp;" / "&amp;INDEX(Joueur_Nom,MATCH($L56,Joueur_Equipe,0)+1,1)&amp;" / "&amp;INDEX(Joueur_Nom,MATCH($L56,Joueur_Equipe,0)+2,1)&amp;" / "&amp;INDEX(Joueur_Nom,MATCH($L56,Joueur_Equipe,0)+3,1),"?")</f>
        <v> /  /  / </v>
      </c>
    </row>
    <row r="57" spans="1:19" s="156" customFormat="1" ht="18" customHeight="1">
      <c r="A57" s="172">
        <f>IF(OR(ISERROR(MATCH($B57,Equipe!$B$8:$B$55,0)),ISERROR(INDEX(Equipe!$A$8:$B$55,MATCH($B57,Equipe!$B$8:$B$55,0),1))),0,INDEX(Equipe!$A$8:$B$55,MATCH($B57,Equipe!$B$8:$B$55,0),1))</f>
        <v>43</v>
      </c>
      <c r="B57" s="178" t="str">
        <f>Equipe!$B50</f>
        <v>Z43</v>
      </c>
      <c r="C57" s="179">
        <f>SUM(E57,F57)</f>
        <v>0</v>
      </c>
      <c r="D57" s="180">
        <f>RANK(C57,C$12:C$59)</f>
        <v>25</v>
      </c>
      <c r="E57" s="181">
        <f>_xlfn.IFERROR(INDEX(Detail_Brut_B,MATCH($B57,Detail_Equipe,0),1),0)</f>
        <v>0</v>
      </c>
      <c r="F57" s="182">
        <f>_xlfn.IFERROR(INDEX(Detail_Brut_B,MATCH($B57,Detail_Equipe,0)+2,1),0)</f>
        <v>0</v>
      </c>
      <c r="G57" s="171">
        <f>LARGE(($E57,$F57),1)</f>
        <v>0</v>
      </c>
      <c r="H57" s="172">
        <f>LARGE(($E57,$F57),2)</f>
        <v>0</v>
      </c>
      <c r="I57" s="173" t="str">
        <f>_xlfn.IFERROR(INDEX(Joueur_Nom,MATCH($B57,Joueur_Equipe,0),1)&amp;" / "&amp;INDEX(Joueur_Nom,MATCH($B57,Joueur_Equipe,0)+1,1)&amp;" / "&amp;INDEX(Joueur_Nom,MATCH($B57,Joueur_Equipe,0)+2,1)&amp;" / "&amp;INDEX(Joueur_Nom,MATCH($B57,Joueur_Equipe,0)+3,1),"?")</f>
        <v> /  /  / </v>
      </c>
      <c r="J57" s="157"/>
      <c r="K57" s="172">
        <f>IF(OR(ISERROR(MATCH($L57,Equipe!$B$8:$B$55,0)),ISERROR(INDEX(Equipe!$A$8:$B$55,MATCH($L57,Equipe!$B$8:$B$55,0),1))),0,INDEX(Equipe!$A$8:$B$55,MATCH($L57,Equipe!$B$8:$B$55,0),1))</f>
        <v>35</v>
      </c>
      <c r="L57" s="178" t="str">
        <f>Equipe!$B42</f>
        <v>Z35</v>
      </c>
      <c r="M57" s="179">
        <f>SUM(O57,P57)</f>
        <v>0</v>
      </c>
      <c r="N57" s="180">
        <f>RANK(M57,M$12:M$59)</f>
        <v>25</v>
      </c>
      <c r="O57" s="181">
        <f>_xlfn.IFERROR(INDEX(Detail_Net_B,MATCH($L57,Detail_Equipe,0),1),0)</f>
        <v>0</v>
      </c>
      <c r="P57" s="182">
        <f>_xlfn.IFERROR(INDEX(Detail_Net_B,MATCH($L57,Detail_Equipe,0)+2,1),0)</f>
        <v>0</v>
      </c>
      <c r="Q57" s="171">
        <f>LARGE(($O57,$P57),1)</f>
        <v>0</v>
      </c>
      <c r="R57" s="172">
        <f>LARGE(($O57,$P57),2)</f>
        <v>0</v>
      </c>
      <c r="S57" s="173" t="str">
        <f>_xlfn.IFERROR(INDEX(Joueur_Nom,MATCH($L57,Joueur_Equipe,0),1)&amp;" / "&amp;INDEX(Joueur_Nom,MATCH($L57,Joueur_Equipe,0)+1,1)&amp;" / "&amp;INDEX(Joueur_Nom,MATCH($L57,Joueur_Equipe,0)+2,1)&amp;" / "&amp;INDEX(Joueur_Nom,MATCH($L57,Joueur_Equipe,0)+3,1),"?")</f>
        <v> /  /  / </v>
      </c>
    </row>
    <row r="58" spans="1:19" s="156" customFormat="1" ht="18" customHeight="1">
      <c r="A58" s="172">
        <f>IF(OR(ISERROR(MATCH($B58,Equipe!$B$8:$B$55,0)),ISERROR(INDEX(Equipe!$A$8:$B$55,MATCH($B58,Equipe!$B$8:$B$55,0),1))),0,INDEX(Equipe!$A$8:$B$55,MATCH($B58,Equipe!$B$8:$B$55,0),1))</f>
        <v>37</v>
      </c>
      <c r="B58" s="178" t="str">
        <f>Equipe!$B44</f>
        <v>Z37</v>
      </c>
      <c r="C58" s="179">
        <f>SUM(E58,F58)</f>
        <v>0</v>
      </c>
      <c r="D58" s="180">
        <f>RANK(C58,C$12:C$59)</f>
        <v>25</v>
      </c>
      <c r="E58" s="181">
        <f>_xlfn.IFERROR(INDEX(Detail_Brut_B,MATCH($B58,Detail_Equipe,0),1),0)</f>
        <v>0</v>
      </c>
      <c r="F58" s="182">
        <f>_xlfn.IFERROR(INDEX(Detail_Brut_B,MATCH($B58,Detail_Equipe,0)+2,1),0)</f>
        <v>0</v>
      </c>
      <c r="G58" s="171">
        <f>LARGE(($E58,$F58),1)</f>
        <v>0</v>
      </c>
      <c r="H58" s="172">
        <f>LARGE(($E58,$F58),2)</f>
        <v>0</v>
      </c>
      <c r="I58" s="173" t="str">
        <f>_xlfn.IFERROR(INDEX(Joueur_Nom,MATCH($B58,Joueur_Equipe,0),1)&amp;" / "&amp;INDEX(Joueur_Nom,MATCH($B58,Joueur_Equipe,0)+1,1)&amp;" / "&amp;INDEX(Joueur_Nom,MATCH($B58,Joueur_Equipe,0)+2,1)&amp;" / "&amp;INDEX(Joueur_Nom,MATCH($B58,Joueur_Equipe,0)+3,1),"?")</f>
        <v> /  /  / </v>
      </c>
      <c r="J58" s="157"/>
      <c r="K58" s="172">
        <f>IF(OR(ISERROR(MATCH($L58,Equipe!$B$8:$B$55,0)),ISERROR(INDEX(Equipe!$A$8:$B$55,MATCH($L58,Equipe!$B$8:$B$55,0),1))),0,INDEX(Equipe!$A$8:$B$55,MATCH($L58,Equipe!$B$8:$B$55,0),1))</f>
        <v>23</v>
      </c>
      <c r="L58" s="178" t="str">
        <f>Equipe!$B33</f>
        <v>Z 26</v>
      </c>
      <c r="M58" s="179">
        <f>SUM(O58,P58)</f>
        <v>0</v>
      </c>
      <c r="N58" s="180">
        <f>RANK(M58,M$12:M$59)</f>
        <v>25</v>
      </c>
      <c r="O58" s="181">
        <f>_xlfn.IFERROR(INDEX(Detail_Net_B,MATCH($L58,Detail_Equipe,0),1),0)</f>
        <v>0</v>
      </c>
      <c r="P58" s="182">
        <f>_xlfn.IFERROR(INDEX(Detail_Net_B,MATCH($L58,Detail_Equipe,0)+2,1),0)</f>
        <v>0</v>
      </c>
      <c r="Q58" s="171">
        <f>LARGE(($O58,$P58),1)</f>
        <v>0</v>
      </c>
      <c r="R58" s="172">
        <f>LARGE(($O58,$P58),2)</f>
        <v>0</v>
      </c>
      <c r="S58" s="173" t="str">
        <f>_xlfn.IFERROR(INDEX(Joueur_Nom,MATCH($L58,Joueur_Equipe,0),1)&amp;" / "&amp;INDEX(Joueur_Nom,MATCH($L58,Joueur_Equipe,0)+1,1)&amp;" / "&amp;INDEX(Joueur_Nom,MATCH($L58,Joueur_Equipe,0)+2,1)&amp;" / "&amp;INDEX(Joueur_Nom,MATCH($L58,Joueur_Equipe,0)+3,1),"?")</f>
        <v> /  /  / </v>
      </c>
    </row>
    <row r="59" spans="1:19" s="156" customFormat="1" ht="18" customHeight="1" thickBot="1">
      <c r="A59" s="172">
        <f>IF(OR(ISERROR(MATCH($B59,Equipe!$B$8:$B$55,0)),ISERROR(INDEX(Equipe!$A$8:$B$55,MATCH($B59,Equipe!$B$8:$B$55,0),1))),0,INDEX(Equipe!$A$8:$B$55,MATCH($B59,Equipe!$B$8:$B$55,0),1))</f>
        <v>23</v>
      </c>
      <c r="B59" s="185" t="str">
        <f>Equipe!$B33</f>
        <v>Z 26</v>
      </c>
      <c r="C59" s="186">
        <f>SUM(E59,F59)</f>
        <v>0</v>
      </c>
      <c r="D59" s="187">
        <f>RANK(C59,C$12:C$59)</f>
        <v>25</v>
      </c>
      <c r="E59" s="188">
        <f>_xlfn.IFERROR(INDEX(Detail_Brut_B,MATCH($B59,Detail_Equipe,0),1),0)</f>
        <v>0</v>
      </c>
      <c r="F59" s="189">
        <f>_xlfn.IFERROR(INDEX(Detail_Brut_B,MATCH($B59,Detail_Equipe,0)+2,1),0)</f>
        <v>0</v>
      </c>
      <c r="G59" s="171">
        <f>LARGE(($E59,$F59),1)</f>
        <v>0</v>
      </c>
      <c r="H59" s="172">
        <f>LARGE(($E59,$F59),2)</f>
        <v>0</v>
      </c>
      <c r="I59" s="173" t="str">
        <f>_xlfn.IFERROR(INDEX(Joueur_Nom,MATCH($B59,Joueur_Equipe,0),1)&amp;" / "&amp;INDEX(Joueur_Nom,MATCH($B59,Joueur_Equipe,0)+1,1)&amp;" / "&amp;INDEX(Joueur_Nom,MATCH($B59,Joueur_Equipe,0)+2,1)&amp;" / "&amp;INDEX(Joueur_Nom,MATCH($B59,Joueur_Equipe,0)+3,1),"?")</f>
        <v> /  /  / </v>
      </c>
      <c r="J59" s="157"/>
      <c r="K59" s="172">
        <f>IF(OR(ISERROR(MATCH($L59,Equipe!$B$8:$B$55,0)),ISERROR(INDEX(Equipe!$A$8:$B$55,MATCH($L59,Equipe!$B$8:$B$55,0),1))),0,INDEX(Equipe!$A$8:$B$55,MATCH($L59,Equipe!$B$8:$B$55,0),1))</f>
        <v>41</v>
      </c>
      <c r="L59" s="185" t="str">
        <f>Equipe!$B48</f>
        <v>Z41</v>
      </c>
      <c r="M59" s="186">
        <f>SUM(O59,P59)</f>
        <v>0</v>
      </c>
      <c r="N59" s="187">
        <f>RANK(M59,M$12:M$59)</f>
        <v>25</v>
      </c>
      <c r="O59" s="188">
        <f>_xlfn.IFERROR(INDEX(Detail_Net_B,MATCH($L59,Detail_Equipe,0),1),0)</f>
        <v>0</v>
      </c>
      <c r="P59" s="189">
        <f>_xlfn.IFERROR(INDEX(Detail_Net_B,MATCH($L59,Detail_Equipe,0)+2,1),0)</f>
        <v>0</v>
      </c>
      <c r="Q59" s="171">
        <f>LARGE(($O59,$P59),1)</f>
        <v>0</v>
      </c>
      <c r="R59" s="172">
        <f>LARGE(($O59,$P59),2)</f>
        <v>0</v>
      </c>
      <c r="S59" s="173" t="str">
        <f>_xlfn.IFERROR(INDEX(Joueur_Nom,MATCH($L59,Joueur_Equipe,0),1)&amp;" / "&amp;INDEX(Joueur_Nom,MATCH($L59,Joueur_Equipe,0)+1,1)&amp;" / "&amp;INDEX(Joueur_Nom,MATCH($L59,Joueur_Equipe,0)+2,1)&amp;" / "&amp;INDEX(Joueur_Nom,MATCH($L59,Joueur_Equipe,0)+3,1),"?")</f>
        <v> /  /  / </v>
      </c>
    </row>
    <row r="60" spans="1:20" s="155" customFormat="1" ht="6.75" customHeight="1">
      <c r="A60" s="167"/>
      <c r="B60" s="167"/>
      <c r="C60" s="167"/>
      <c r="D60" s="167"/>
      <c r="E60" s="167"/>
      <c r="F60" s="167"/>
      <c r="G60" s="192"/>
      <c r="H60" s="192"/>
      <c r="I60" s="192"/>
      <c r="J60" s="158"/>
      <c r="K60" s="167"/>
      <c r="L60" s="167"/>
      <c r="M60" s="167"/>
      <c r="N60" s="167"/>
      <c r="O60" s="167"/>
      <c r="P60" s="167"/>
      <c r="Q60" s="192"/>
      <c r="R60" s="192"/>
      <c r="S60" s="192"/>
      <c r="T60" s="156"/>
    </row>
    <row r="61" ht="18" customHeight="1">
      <c r="T61" s="156"/>
    </row>
    <row r="62" ht="18" customHeight="1">
      <c r="T62" s="156"/>
    </row>
    <row r="63" ht="18" customHeight="1">
      <c r="T63" s="156"/>
    </row>
    <row r="64" ht="18" customHeight="1">
      <c r="T64" s="156"/>
    </row>
    <row r="65" ht="18" customHeight="1">
      <c r="T65" s="155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9">
    <mergeCell ref="B1:F1"/>
    <mergeCell ref="B6:F6"/>
    <mergeCell ref="B7:F7"/>
    <mergeCell ref="C9:D9"/>
    <mergeCell ref="C10:D10"/>
    <mergeCell ref="L6:P6"/>
    <mergeCell ref="L7:P7"/>
    <mergeCell ref="M9:N9"/>
    <mergeCell ref="M10:N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26" r:id="rId2"/>
  <colBreaks count="1" manualBreakCount="1">
    <brk id="10" min="5" max="58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/>
  <dimension ref="A1:L3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1.7109375" style="91" customWidth="1"/>
    <col min="2" max="2" width="8.421875" style="193" customWidth="1"/>
    <col min="3" max="3" width="38.140625" style="91" hidden="1" customWidth="1"/>
    <col min="4" max="5" width="10.57421875" style="194" customWidth="1"/>
    <col min="6" max="6" width="4.421875" style="195" customWidth="1"/>
    <col min="7" max="7" width="44.8515625" style="196" customWidth="1"/>
    <col min="8" max="9" width="12.7109375" style="91" customWidth="1"/>
    <col min="10" max="11" width="6.57421875" style="91" hidden="1" customWidth="1"/>
    <col min="12" max="12" width="42.8515625" style="91" hidden="1" customWidth="1"/>
    <col min="13" max="22" width="6.57421875" style="91" customWidth="1"/>
    <col min="23" max="16384" width="11.421875" style="91" customWidth="1"/>
  </cols>
  <sheetData>
    <row r="1" spans="1:9" ht="13.5" thickBot="1">
      <c r="A1" s="74"/>
      <c r="B1" s="228"/>
      <c r="C1" s="74"/>
      <c r="D1" s="229"/>
      <c r="E1" s="229"/>
      <c r="F1" s="97"/>
      <c r="G1" s="75"/>
      <c r="H1" s="74"/>
      <c r="I1" s="74"/>
    </row>
    <row r="2" spans="1:11" s="198" customFormat="1" ht="27" customHeight="1" thickBot="1">
      <c r="A2" s="230" t="str">
        <f>Compet&amp;" "&amp;Annee</f>
        <v>Challenge Sud-Est 2015</v>
      </c>
      <c r="B2" s="231"/>
      <c r="C2" s="232"/>
      <c r="D2" s="277">
        <f>Date</f>
        <v>42118</v>
      </c>
      <c r="E2" s="278"/>
      <c r="F2" s="225"/>
      <c r="G2" s="274" t="str">
        <f>"Résultats - "&amp;Golf</f>
        <v>Résultats - Miramas</v>
      </c>
      <c r="H2" s="275"/>
      <c r="I2" s="276"/>
      <c r="J2" s="197"/>
      <c r="K2" s="197"/>
    </row>
    <row r="3" spans="1:9" s="199" customFormat="1" ht="13.5" thickBot="1">
      <c r="A3" s="233"/>
      <c r="B3" s="234"/>
      <c r="C3" s="235"/>
      <c r="D3" s="236"/>
      <c r="E3" s="236"/>
      <c r="F3" s="226"/>
      <c r="G3" s="237"/>
      <c r="H3" s="238"/>
      <c r="I3" s="238"/>
    </row>
    <row r="4" spans="1:12" s="199" customFormat="1" ht="16.5" thickBot="1">
      <c r="A4" s="209" t="s">
        <v>28</v>
      </c>
      <c r="B4" s="210" t="s">
        <v>8</v>
      </c>
      <c r="C4" s="211" t="s">
        <v>9</v>
      </c>
      <c r="D4" s="212" t="s">
        <v>10</v>
      </c>
      <c r="E4" s="213" t="s">
        <v>11</v>
      </c>
      <c r="F4" s="226"/>
      <c r="G4" s="209" t="s">
        <v>9</v>
      </c>
      <c r="H4" s="214" t="s">
        <v>10</v>
      </c>
      <c r="I4" s="215" t="s">
        <v>11</v>
      </c>
      <c r="J4" s="200" t="s">
        <v>36</v>
      </c>
      <c r="K4" s="201" t="s">
        <v>32</v>
      </c>
      <c r="L4" s="90" t="s">
        <v>34</v>
      </c>
    </row>
    <row r="5" spans="1:12" s="204" customFormat="1" ht="15.75" customHeight="1">
      <c r="A5" s="239" t="str">
        <f>Joueur!D8</f>
        <v>JOUHANNEAU Jacqueline</v>
      </c>
      <c r="B5" s="15" t="str">
        <f aca="true" t="shared" si="0" ref="B5:B36">_xlfn.IFERROR(INDEX(Net_Idx,MATCH($A5,Net_Nom,0),1),"?")</f>
        <v>31,7</v>
      </c>
      <c r="C5" s="216" t="str">
        <f>Joueur!B8</f>
        <v>CHAMBERY 1</v>
      </c>
      <c r="D5" s="264">
        <f>SUM(J5:J6)</f>
        <v>29</v>
      </c>
      <c r="E5" s="264">
        <f>SUM(K5:K6)</f>
        <v>38</v>
      </c>
      <c r="F5" s="227"/>
      <c r="G5" s="268" t="str">
        <f>C5</f>
        <v>CHAMBERY 1</v>
      </c>
      <c r="H5" s="270">
        <f>SUM(D5:D8)</f>
        <v>50</v>
      </c>
      <c r="I5" s="272">
        <f>SUM(E5:E8)</f>
        <v>71</v>
      </c>
      <c r="J5" s="202">
        <f aca="true" t="shared" si="1" ref="J5:J36">_xlfn.IFERROR(INDEX(Brut_Score,MATCH($A5,Brut_Nom,0),1),0)</f>
        <v>29</v>
      </c>
      <c r="K5" s="203">
        <f aca="true" t="shared" si="2" ref="K5:K36">_xlfn.IFERROR(INDEX(Net_Score,MATCH($A5,Net_Nom,0),1),0)</f>
        <v>38</v>
      </c>
      <c r="L5" s="204" t="str">
        <f>CONCATENATE(A5," - ",A6)</f>
        <v>JOUHANNEAU Jacqueline - VILLERET Jean Noël</v>
      </c>
    </row>
    <row r="6" spans="1:12" s="204" customFormat="1" ht="15.75" customHeight="1" thickBot="1">
      <c r="A6" s="239" t="str">
        <f>Joueur!D9</f>
        <v>VILLERET Jean Noël</v>
      </c>
      <c r="B6" s="15" t="str">
        <f t="shared" si="0"/>
        <v>11,5</v>
      </c>
      <c r="C6" s="217" t="str">
        <f>Joueur!B9</f>
        <v>CHAMBERY 1</v>
      </c>
      <c r="D6" s="265"/>
      <c r="E6" s="265"/>
      <c r="F6" s="227"/>
      <c r="G6" s="269"/>
      <c r="H6" s="271">
        <f>MAX(D$8:D$11)</f>
        <v>28</v>
      </c>
      <c r="I6" s="273">
        <f>MAX(E$8:E$11)</f>
        <v>34</v>
      </c>
      <c r="J6" s="202">
        <f t="shared" si="1"/>
        <v>0</v>
      </c>
      <c r="K6" s="203">
        <f t="shared" si="2"/>
        <v>0</v>
      </c>
      <c r="L6" s="204" t="str">
        <f>CONCATENATE(A5," - ",A6)</f>
        <v>JOUHANNEAU Jacqueline - VILLERET Jean Noël</v>
      </c>
    </row>
    <row r="7" spans="1:12" s="204" customFormat="1" ht="15.75" customHeight="1">
      <c r="A7" s="239" t="str">
        <f>Joueur!D10</f>
        <v>JOUHANNEAU Alain</v>
      </c>
      <c r="B7" s="15" t="str">
        <f t="shared" si="0"/>
        <v>51</v>
      </c>
      <c r="C7" s="217" t="str">
        <f>Joueur!B10</f>
        <v>CHAMBERY 1</v>
      </c>
      <c r="D7" s="266">
        <f>SUM(J7:J8)</f>
        <v>21</v>
      </c>
      <c r="E7" s="266">
        <f>SUM(K7:K8)</f>
        <v>33</v>
      </c>
      <c r="F7" s="227"/>
      <c r="G7" s="221"/>
      <c r="H7" s="70"/>
      <c r="I7" s="71"/>
      <c r="J7" s="203">
        <f t="shared" si="1"/>
        <v>21</v>
      </c>
      <c r="K7" s="203">
        <f t="shared" si="2"/>
        <v>33</v>
      </c>
      <c r="L7" s="204" t="str">
        <f>CONCATENATE(A7," - ",A8)</f>
        <v>JOUHANNEAU Alain - RECH Gerard</v>
      </c>
    </row>
    <row r="8" spans="1:12" s="204" customFormat="1" ht="15.75" customHeight="1" thickBot="1">
      <c r="A8" s="240" t="str">
        <f>Joueur!D11</f>
        <v>RECH Gerard</v>
      </c>
      <c r="B8" s="16" t="str">
        <f t="shared" si="0"/>
        <v>?</v>
      </c>
      <c r="C8" s="218" t="str">
        <f>Joueur!B11</f>
        <v>CHAMBERY 1</v>
      </c>
      <c r="D8" s="267"/>
      <c r="E8" s="267"/>
      <c r="F8" s="227"/>
      <c r="G8" s="221"/>
      <c r="H8" s="70"/>
      <c r="I8" s="70"/>
      <c r="J8" s="203">
        <f t="shared" si="1"/>
        <v>0</v>
      </c>
      <c r="K8" s="203">
        <f t="shared" si="2"/>
        <v>0</v>
      </c>
      <c r="L8" s="204" t="str">
        <f>CONCATENATE(A7," - ",A8)</f>
        <v>JOUHANNEAU Alain - RECH Gerard</v>
      </c>
    </row>
    <row r="9" spans="1:12" s="204" customFormat="1" ht="15.75" customHeight="1">
      <c r="A9" s="241" t="str">
        <f>Joueur!D12</f>
        <v>ALLE Denis</v>
      </c>
      <c r="B9" s="14" t="str">
        <f t="shared" si="0"/>
        <v>11,9</v>
      </c>
      <c r="C9" s="216" t="str">
        <f>Joueur!B12</f>
        <v>GARD 1</v>
      </c>
      <c r="D9" s="264">
        <f>SUM(J9:J10)</f>
        <v>28</v>
      </c>
      <c r="E9" s="264">
        <f>SUM(K9:K10)</f>
        <v>34</v>
      </c>
      <c r="F9" s="227"/>
      <c r="G9" s="268" t="str">
        <f>C9</f>
        <v>GARD 1</v>
      </c>
      <c r="H9" s="270">
        <f>SUM(D9:D12)</f>
        <v>28</v>
      </c>
      <c r="I9" s="272">
        <f>SUM(E9:E12)</f>
        <v>34</v>
      </c>
      <c r="J9" s="202">
        <f t="shared" si="1"/>
        <v>28</v>
      </c>
      <c r="K9" s="203">
        <f t="shared" si="2"/>
        <v>34</v>
      </c>
      <c r="L9" s="204" t="str">
        <f>CONCATENATE(A9," - ",A10)</f>
        <v>ALLE Denis - PAUQUET Jacques</v>
      </c>
    </row>
    <row r="10" spans="1:12" s="204" customFormat="1" ht="15.75" customHeight="1" thickBot="1">
      <c r="A10" s="239" t="str">
        <f>Joueur!D13</f>
        <v>PAUQUET Jacques</v>
      </c>
      <c r="B10" s="15" t="str">
        <f t="shared" si="0"/>
        <v>11,6</v>
      </c>
      <c r="C10" s="217" t="str">
        <f>Joueur!B13</f>
        <v>GARD 1</v>
      </c>
      <c r="D10" s="265"/>
      <c r="E10" s="265"/>
      <c r="F10" s="227"/>
      <c r="G10" s="269"/>
      <c r="H10" s="271">
        <f>MAX(D$8:D$11)</f>
        <v>28</v>
      </c>
      <c r="I10" s="273">
        <f>MAX(E$8:E$11)</f>
        <v>34</v>
      </c>
      <c r="J10" s="202">
        <f t="shared" si="1"/>
        <v>0</v>
      </c>
      <c r="K10" s="203">
        <f t="shared" si="2"/>
        <v>0</v>
      </c>
      <c r="L10" s="204" t="str">
        <f>CONCATENATE(A9," - ",A10)</f>
        <v>ALLE Denis - PAUQUET Jacques</v>
      </c>
    </row>
    <row r="11" spans="1:12" s="204" customFormat="1" ht="15.75" customHeight="1">
      <c r="A11" s="239" t="str">
        <f>Joueur!D14</f>
        <v>LEON Jean-Marc</v>
      </c>
      <c r="B11" s="15" t="str">
        <f t="shared" si="0"/>
        <v>?</v>
      </c>
      <c r="C11" s="217" t="str">
        <f>Joueur!B14</f>
        <v>GARD 1</v>
      </c>
      <c r="D11" s="266">
        <f>SUM(J11:J12)</f>
        <v>0</v>
      </c>
      <c r="E11" s="266">
        <f>SUM(K11:K12)</f>
        <v>0</v>
      </c>
      <c r="F11" s="227"/>
      <c r="G11" s="221"/>
      <c r="H11" s="70"/>
      <c r="I11" s="71"/>
      <c r="J11" s="203">
        <f t="shared" si="1"/>
        <v>0</v>
      </c>
      <c r="K11" s="203">
        <f t="shared" si="2"/>
        <v>0</v>
      </c>
      <c r="L11" s="204" t="str">
        <f>CONCATENATE(A11," - ",A12)</f>
        <v>LEON Jean-Marc - LOMBARD Michèle</v>
      </c>
    </row>
    <row r="12" spans="1:12" s="204" customFormat="1" ht="15.75" customHeight="1" thickBot="1">
      <c r="A12" s="240" t="str">
        <f>Joueur!D15</f>
        <v>LOMBARD Michèle</v>
      </c>
      <c r="B12" s="16" t="str">
        <f t="shared" si="0"/>
        <v>?</v>
      </c>
      <c r="C12" s="218" t="str">
        <f>Joueur!B15</f>
        <v>GARD 1</v>
      </c>
      <c r="D12" s="267"/>
      <c r="E12" s="267"/>
      <c r="F12" s="227"/>
      <c r="G12" s="221"/>
      <c r="H12" s="70"/>
      <c r="I12" s="70"/>
      <c r="J12" s="203">
        <f t="shared" si="1"/>
        <v>0</v>
      </c>
      <c r="K12" s="203">
        <f t="shared" si="2"/>
        <v>0</v>
      </c>
      <c r="L12" s="204" t="str">
        <f>CONCATENATE(A11," - ",A12)</f>
        <v>LEON Jean-Marc - LOMBARD Michèle</v>
      </c>
    </row>
    <row r="13" spans="1:12" s="204" customFormat="1" ht="15.75" customHeight="1">
      <c r="A13" s="241" t="str">
        <f>Joueur!D16</f>
        <v>ARTAUD Anne-Marie</v>
      </c>
      <c r="B13" s="14" t="str">
        <f t="shared" si="0"/>
        <v>41</v>
      </c>
      <c r="C13" s="216" t="str">
        <f>Joueur!B16</f>
        <v>GARD 2</v>
      </c>
      <c r="D13" s="264">
        <f>SUM(J13:J14)</f>
        <v>13</v>
      </c>
      <c r="E13" s="264">
        <f>SUM(K13:K14)</f>
        <v>27</v>
      </c>
      <c r="F13" s="227"/>
      <c r="G13" s="268" t="str">
        <f>C13</f>
        <v>GARD 2</v>
      </c>
      <c r="H13" s="270">
        <f>SUM(D13:D16)</f>
        <v>33</v>
      </c>
      <c r="I13" s="272">
        <f>SUM(E13:E16)</f>
        <v>59</v>
      </c>
      <c r="J13" s="202">
        <f t="shared" si="1"/>
        <v>13</v>
      </c>
      <c r="K13" s="203">
        <f t="shared" si="2"/>
        <v>27</v>
      </c>
      <c r="L13" s="204" t="str">
        <f>CONCATENATE(A13," - ",A14)</f>
        <v>ARTAUD Anne-Marie - FAYOLLE Josiane</v>
      </c>
    </row>
    <row r="14" spans="1:12" s="204" customFormat="1" ht="15.75" customHeight="1" thickBot="1">
      <c r="A14" s="239" t="str">
        <f>Joueur!D17</f>
        <v>FAYOLLE Josiane</v>
      </c>
      <c r="B14" s="15" t="str">
        <f t="shared" si="0"/>
        <v>25,7</v>
      </c>
      <c r="C14" s="217" t="str">
        <f>Joueur!B17</f>
        <v>GARD 2</v>
      </c>
      <c r="D14" s="265"/>
      <c r="E14" s="265"/>
      <c r="F14" s="227"/>
      <c r="G14" s="269"/>
      <c r="H14" s="271">
        <f>MAX(D$8:D$11)</f>
        <v>28</v>
      </c>
      <c r="I14" s="273">
        <f>MAX(E$8:E$11)</f>
        <v>34</v>
      </c>
      <c r="J14" s="202">
        <f t="shared" si="1"/>
        <v>0</v>
      </c>
      <c r="K14" s="203">
        <f t="shared" si="2"/>
        <v>0</v>
      </c>
      <c r="L14" s="204" t="str">
        <f>CONCATENATE(A13," - ",A14)</f>
        <v>ARTAUD Anne-Marie - FAYOLLE Josiane</v>
      </c>
    </row>
    <row r="15" spans="1:12" s="204" customFormat="1" ht="15.75" customHeight="1">
      <c r="A15" s="239" t="str">
        <f>Joueur!D18</f>
        <v>BOUDON Magalie</v>
      </c>
      <c r="B15" s="15" t="str">
        <f t="shared" si="0"/>
        <v>27,9</v>
      </c>
      <c r="C15" s="217" t="str">
        <f>Joueur!B18</f>
        <v>GARD 2</v>
      </c>
      <c r="D15" s="266">
        <f>SUM(J15:J16)</f>
        <v>20</v>
      </c>
      <c r="E15" s="266">
        <f>SUM(K15:K16)</f>
        <v>32</v>
      </c>
      <c r="F15" s="227"/>
      <c r="G15" s="221"/>
      <c r="H15" s="70"/>
      <c r="I15" s="71"/>
      <c r="J15" s="203">
        <f t="shared" si="1"/>
        <v>20</v>
      </c>
      <c r="K15" s="203">
        <f t="shared" si="2"/>
        <v>32</v>
      </c>
      <c r="L15" s="204" t="str">
        <f>CONCATENATE(A15," - ",A16)</f>
        <v>BOUDON Magalie - FAYOLLE Joseph</v>
      </c>
    </row>
    <row r="16" spans="1:12" s="204" customFormat="1" ht="15.75" customHeight="1" thickBot="1">
      <c r="A16" s="240" t="str">
        <f>Joueur!D19</f>
        <v>FAYOLLE Joseph</v>
      </c>
      <c r="B16" s="16" t="str">
        <f t="shared" si="0"/>
        <v>20,8</v>
      </c>
      <c r="C16" s="218" t="str">
        <f>Joueur!B19</f>
        <v>GARD 2</v>
      </c>
      <c r="D16" s="267"/>
      <c r="E16" s="267"/>
      <c r="F16" s="227"/>
      <c r="G16" s="221"/>
      <c r="H16" s="70"/>
      <c r="I16" s="70"/>
      <c r="J16" s="203">
        <f t="shared" si="1"/>
        <v>0</v>
      </c>
      <c r="K16" s="203">
        <f t="shared" si="2"/>
        <v>0</v>
      </c>
      <c r="L16" s="204" t="str">
        <f>CONCATENATE(A15," - ",A16)</f>
        <v>BOUDON Magalie - FAYOLLE Joseph</v>
      </c>
    </row>
    <row r="17" spans="1:12" s="204" customFormat="1" ht="15.75" customHeight="1">
      <c r="A17" s="241" t="str">
        <f>Joueur!D20</f>
        <v>BORGNE Bruno</v>
      </c>
      <c r="B17" s="14" t="str">
        <f t="shared" si="0"/>
        <v>21,7</v>
      </c>
      <c r="C17" s="216" t="str">
        <f>Joueur!B20</f>
        <v>GARD 3</v>
      </c>
      <c r="D17" s="264">
        <f>SUM(J17:J18)</f>
        <v>0</v>
      </c>
      <c r="E17" s="264">
        <f>SUM(K17:K18)</f>
        <v>0</v>
      </c>
      <c r="F17" s="227"/>
      <c r="G17" s="268" t="str">
        <f>C17</f>
        <v>GARD 3</v>
      </c>
      <c r="H17" s="270">
        <f>SUM(D17:D20)</f>
        <v>23</v>
      </c>
      <c r="I17" s="272">
        <f>SUM(E17:E20)</f>
        <v>35</v>
      </c>
      <c r="J17" s="202">
        <f t="shared" si="1"/>
        <v>0</v>
      </c>
      <c r="K17" s="203">
        <f t="shared" si="2"/>
        <v>0</v>
      </c>
      <c r="L17" s="204" t="str">
        <f>CONCATENATE(A17," - ",A18)</f>
        <v>BORGNE Bruno - PORTE  Louis</v>
      </c>
    </row>
    <row r="18" spans="1:12" s="204" customFormat="1" ht="15.75" customHeight="1" thickBot="1">
      <c r="A18" s="239" t="str">
        <f>Joueur!D21</f>
        <v>PORTE  Louis</v>
      </c>
      <c r="B18" s="15" t="str">
        <f t="shared" si="0"/>
        <v>?</v>
      </c>
      <c r="C18" s="217" t="str">
        <f>Joueur!B21</f>
        <v>GARD 3</v>
      </c>
      <c r="D18" s="265"/>
      <c r="E18" s="265"/>
      <c r="F18" s="227"/>
      <c r="G18" s="269"/>
      <c r="H18" s="271">
        <f>MAX(D$8:D$11)</f>
        <v>28</v>
      </c>
      <c r="I18" s="273">
        <f>MAX(E$8:E$11)</f>
        <v>34</v>
      </c>
      <c r="J18" s="202">
        <f t="shared" si="1"/>
        <v>0</v>
      </c>
      <c r="K18" s="203">
        <f t="shared" si="2"/>
        <v>0</v>
      </c>
      <c r="L18" s="204" t="str">
        <f>CONCATENATE(A17," - ",A18)</f>
        <v>BORGNE Bruno - PORTE  Louis</v>
      </c>
    </row>
    <row r="19" spans="1:12" s="204" customFormat="1" ht="15.75" customHeight="1">
      <c r="A19" s="239" t="str">
        <f>Joueur!D22</f>
        <v>DELAUNAY Jean-Pierre</v>
      </c>
      <c r="B19" s="15" t="str">
        <f t="shared" si="0"/>
        <v>28,5</v>
      </c>
      <c r="C19" s="217" t="str">
        <f>Joueur!B22</f>
        <v>GARD 3</v>
      </c>
      <c r="D19" s="266">
        <f>SUM(J19:J20)</f>
        <v>23</v>
      </c>
      <c r="E19" s="266">
        <f>SUM(K19:K20)</f>
        <v>35</v>
      </c>
      <c r="F19" s="227"/>
      <c r="G19" s="221"/>
      <c r="H19" s="70"/>
      <c r="I19" s="71"/>
      <c r="J19" s="203">
        <f t="shared" si="1"/>
        <v>23</v>
      </c>
      <c r="K19" s="203">
        <f t="shared" si="2"/>
        <v>35</v>
      </c>
      <c r="L19" s="204" t="str">
        <f>CONCATENATE(A19," - ",A20)</f>
        <v>DELAUNAY Jean-Pierre - SCHEIER Alain</v>
      </c>
    </row>
    <row r="20" spans="1:12" s="204" customFormat="1" ht="15.75" customHeight="1" thickBot="1">
      <c r="A20" s="240" t="str">
        <f>Joueur!D23</f>
        <v>SCHEIER Alain</v>
      </c>
      <c r="B20" s="16" t="str">
        <f t="shared" si="0"/>
        <v>22,3</v>
      </c>
      <c r="C20" s="218" t="str">
        <f>Joueur!B23</f>
        <v>GARD 3</v>
      </c>
      <c r="D20" s="267"/>
      <c r="E20" s="267"/>
      <c r="F20" s="227"/>
      <c r="G20" s="221"/>
      <c r="H20" s="70"/>
      <c r="I20" s="70"/>
      <c r="J20" s="203">
        <f t="shared" si="1"/>
        <v>0</v>
      </c>
      <c r="K20" s="203">
        <f t="shared" si="2"/>
        <v>0</v>
      </c>
      <c r="L20" s="204" t="str">
        <f>CONCATENATE(A19," - ",A20)</f>
        <v>DELAUNAY Jean-Pierre - SCHEIER Alain</v>
      </c>
    </row>
    <row r="21" spans="1:12" s="204" customFormat="1" ht="15.75" customHeight="1">
      <c r="A21" s="241" t="str">
        <f>Joueur!D24</f>
        <v>PAUL Alain</v>
      </c>
      <c r="B21" s="14" t="str">
        <f t="shared" si="0"/>
        <v>18,2</v>
      </c>
      <c r="C21" s="216" t="str">
        <f>Joueur!B24</f>
        <v>GARD 4</v>
      </c>
      <c r="D21" s="264">
        <f>SUM(J21:J22)</f>
        <v>22</v>
      </c>
      <c r="E21" s="264">
        <f>SUM(K21:K22)</f>
        <v>32</v>
      </c>
      <c r="F21" s="227"/>
      <c r="G21" s="268" t="str">
        <f>C21</f>
        <v>GARD 4</v>
      </c>
      <c r="H21" s="270">
        <f>SUM(D21:D24)</f>
        <v>36</v>
      </c>
      <c r="I21" s="272">
        <f>SUM(E21:E24)</f>
        <v>57</v>
      </c>
      <c r="J21" s="202">
        <f t="shared" si="1"/>
        <v>0</v>
      </c>
      <c r="K21" s="203">
        <f t="shared" si="2"/>
        <v>0</v>
      </c>
      <c r="L21" s="204" t="str">
        <f>CONCATENATE(A21," - ",A22)</f>
        <v>PAUL Alain - PAUL Dominique</v>
      </c>
    </row>
    <row r="22" spans="1:12" s="204" customFormat="1" ht="15.75" customHeight="1" thickBot="1">
      <c r="A22" s="239" t="str">
        <f>Joueur!D25</f>
        <v>PAUL Dominique</v>
      </c>
      <c r="B22" s="15" t="str">
        <f t="shared" si="0"/>
        <v>21,0</v>
      </c>
      <c r="C22" s="217" t="str">
        <f>Joueur!B25</f>
        <v>GARD 4</v>
      </c>
      <c r="D22" s="265"/>
      <c r="E22" s="265"/>
      <c r="F22" s="227"/>
      <c r="G22" s="269"/>
      <c r="H22" s="271">
        <f>MAX(D$8:D$11)</f>
        <v>28</v>
      </c>
      <c r="I22" s="273">
        <f>MAX(E$8:E$11)</f>
        <v>34</v>
      </c>
      <c r="J22" s="202">
        <f t="shared" si="1"/>
        <v>22</v>
      </c>
      <c r="K22" s="203">
        <f t="shared" si="2"/>
        <v>32</v>
      </c>
      <c r="L22" s="204" t="str">
        <f>CONCATENATE(A21," - ",A22)</f>
        <v>PAUL Alain - PAUL Dominique</v>
      </c>
    </row>
    <row r="23" spans="1:12" s="204" customFormat="1" ht="15.75" customHeight="1">
      <c r="A23" s="239" t="str">
        <f>Joueur!D26</f>
        <v>CLOS Pierre</v>
      </c>
      <c r="B23" s="15" t="str">
        <f t="shared" si="0"/>
        <v>31,5</v>
      </c>
      <c r="C23" s="217" t="str">
        <f>Joueur!B26</f>
        <v>GARD 4</v>
      </c>
      <c r="D23" s="266">
        <f>SUM(J23:J24)</f>
        <v>14</v>
      </c>
      <c r="E23" s="266">
        <f>SUM(K23:K24)</f>
        <v>25</v>
      </c>
      <c r="F23" s="227"/>
      <c r="G23" s="221"/>
      <c r="H23" s="70"/>
      <c r="I23" s="71"/>
      <c r="J23" s="203">
        <f t="shared" si="1"/>
        <v>14</v>
      </c>
      <c r="K23" s="203">
        <f t="shared" si="2"/>
        <v>25</v>
      </c>
      <c r="L23" s="204" t="str">
        <f>CONCATENATE(A23," - ",A24)</f>
        <v>CLOS Pierre - HELIOT Christian</v>
      </c>
    </row>
    <row r="24" spans="1:12" s="204" customFormat="1" ht="15.75" customHeight="1" thickBot="1">
      <c r="A24" s="240" t="str">
        <f>Joueur!D27</f>
        <v>HELIOT Christian</v>
      </c>
      <c r="B24" s="16" t="str">
        <f t="shared" si="0"/>
        <v>26,4</v>
      </c>
      <c r="C24" s="218" t="str">
        <f>Joueur!B27</f>
        <v>GARD 4</v>
      </c>
      <c r="D24" s="267"/>
      <c r="E24" s="267"/>
      <c r="F24" s="227"/>
      <c r="G24" s="221"/>
      <c r="H24" s="70"/>
      <c r="I24" s="70"/>
      <c r="J24" s="203">
        <f t="shared" si="1"/>
        <v>0</v>
      </c>
      <c r="K24" s="203">
        <f t="shared" si="2"/>
        <v>0</v>
      </c>
      <c r="L24" s="204" t="str">
        <f>CONCATENATE(A23," - ",A24)</f>
        <v>CLOS Pierre - HELIOT Christian</v>
      </c>
    </row>
    <row r="25" spans="1:12" s="204" customFormat="1" ht="15.75" customHeight="1" hidden="1">
      <c r="A25" s="241" t="str">
        <f>Joueur!D28</f>
        <v>BATTISTELLA Marc</v>
      </c>
      <c r="B25" s="14" t="str">
        <f t="shared" si="0"/>
        <v>?</v>
      </c>
      <c r="C25" s="216" t="str">
        <f>Joueur!B28</f>
        <v>GRENOBLE 1</v>
      </c>
      <c r="D25" s="264">
        <f>SUM(J25:J26)</f>
        <v>0</v>
      </c>
      <c r="E25" s="264">
        <f>SUM(K25:K26)</f>
        <v>0</v>
      </c>
      <c r="F25" s="227"/>
      <c r="G25" s="268" t="str">
        <f>C25</f>
        <v>GRENOBLE 1</v>
      </c>
      <c r="H25" s="270">
        <f>SUM(D25:D28)</f>
        <v>0</v>
      </c>
      <c r="I25" s="272">
        <f>SUM(E25:E28)</f>
        <v>0</v>
      </c>
      <c r="J25" s="202">
        <f t="shared" si="1"/>
        <v>0</v>
      </c>
      <c r="K25" s="203">
        <f t="shared" si="2"/>
        <v>0</v>
      </c>
      <c r="L25" s="204" t="str">
        <f>CONCATENATE(A25," - ",A26)</f>
        <v>BATTISTELLA Marc - VIALA Bernard</v>
      </c>
    </row>
    <row r="26" spans="1:12" s="204" customFormat="1" ht="15.75" customHeight="1" hidden="1" thickBot="1">
      <c r="A26" s="239" t="str">
        <f>Joueur!D29</f>
        <v>VIALA Bernard</v>
      </c>
      <c r="B26" s="15" t="str">
        <f t="shared" si="0"/>
        <v>?</v>
      </c>
      <c r="C26" s="217" t="str">
        <f>Joueur!B29</f>
        <v>GRENOBLE 1</v>
      </c>
      <c r="D26" s="265"/>
      <c r="E26" s="265"/>
      <c r="F26" s="227"/>
      <c r="G26" s="269"/>
      <c r="H26" s="271">
        <f>MAX(D$8:D$11)</f>
        <v>28</v>
      </c>
      <c r="I26" s="273">
        <f>MAX(E$8:E$11)</f>
        <v>34</v>
      </c>
      <c r="J26" s="202">
        <f t="shared" si="1"/>
        <v>0</v>
      </c>
      <c r="K26" s="203">
        <f t="shared" si="2"/>
        <v>0</v>
      </c>
      <c r="L26" s="204" t="str">
        <f>CONCATENATE(A25," - ",A26)</f>
        <v>BATTISTELLA Marc - VIALA Bernard</v>
      </c>
    </row>
    <row r="27" spans="1:12" s="204" customFormat="1" ht="15.75" customHeight="1" hidden="1">
      <c r="A27" s="239" t="str">
        <f>Joueur!D30</f>
        <v>BATTISTELLA Fernande</v>
      </c>
      <c r="B27" s="15" t="str">
        <f t="shared" si="0"/>
        <v>?</v>
      </c>
      <c r="C27" s="217" t="str">
        <f>Joueur!B30</f>
        <v>GRENOBLE 1</v>
      </c>
      <c r="D27" s="266">
        <f>SUM(J27:J28)</f>
        <v>0</v>
      </c>
      <c r="E27" s="266">
        <f>SUM(K27:K28)</f>
        <v>0</v>
      </c>
      <c r="F27" s="227"/>
      <c r="G27" s="221"/>
      <c r="H27" s="70"/>
      <c r="I27" s="71"/>
      <c r="J27" s="203">
        <f t="shared" si="1"/>
        <v>0</v>
      </c>
      <c r="K27" s="203">
        <f t="shared" si="2"/>
        <v>0</v>
      </c>
      <c r="L27" s="204" t="str">
        <f>CONCATENATE(A27," - ",A28)</f>
        <v>BATTISTELLA Fernande - PERRIN Christian</v>
      </c>
    </row>
    <row r="28" spans="1:12" s="204" customFormat="1" ht="15.75" customHeight="1" hidden="1" thickBot="1">
      <c r="A28" s="240" t="str">
        <f>Joueur!D31</f>
        <v>PERRIN Christian</v>
      </c>
      <c r="B28" s="16" t="str">
        <f t="shared" si="0"/>
        <v>?</v>
      </c>
      <c r="C28" s="218" t="str">
        <f>Joueur!B31</f>
        <v>GRENOBLE 1</v>
      </c>
      <c r="D28" s="267"/>
      <c r="E28" s="267"/>
      <c r="F28" s="227"/>
      <c r="G28" s="221"/>
      <c r="H28" s="70"/>
      <c r="I28" s="70"/>
      <c r="J28" s="203">
        <f t="shared" si="1"/>
        <v>0</v>
      </c>
      <c r="K28" s="203">
        <f t="shared" si="2"/>
        <v>0</v>
      </c>
      <c r="L28" s="204" t="str">
        <f>CONCATENATE(A27," - ",A28)</f>
        <v>BATTISTELLA Fernande - PERRIN Christian</v>
      </c>
    </row>
    <row r="29" spans="1:12" s="204" customFormat="1" ht="15.75" customHeight="1" hidden="1">
      <c r="A29" s="241" t="str">
        <f>Joueur!D32</f>
        <v>BALLAND Michel</v>
      </c>
      <c r="B29" s="14" t="str">
        <f t="shared" si="0"/>
        <v>?</v>
      </c>
      <c r="C29" s="216" t="str">
        <f>Joueur!B32</f>
        <v>GRENOBLE 2</v>
      </c>
      <c r="D29" s="264">
        <f>SUM(J29:J30)</f>
        <v>0</v>
      </c>
      <c r="E29" s="264">
        <f>SUM(K29:K30)</f>
        <v>0</v>
      </c>
      <c r="F29" s="227"/>
      <c r="G29" s="268" t="str">
        <f>C29</f>
        <v>GRENOBLE 2</v>
      </c>
      <c r="H29" s="270">
        <f>SUM(D29:D32)</f>
        <v>0</v>
      </c>
      <c r="I29" s="272">
        <f>SUM(E29:E32)</f>
        <v>0</v>
      </c>
      <c r="J29" s="202">
        <f t="shared" si="1"/>
        <v>0</v>
      </c>
      <c r="K29" s="203">
        <f t="shared" si="2"/>
        <v>0</v>
      </c>
      <c r="L29" s="204" t="str">
        <f>CONCATENATE(A29," - ",A30)</f>
        <v>BALLAND Michel - BORDET Frédérique</v>
      </c>
    </row>
    <row r="30" spans="1:12" s="204" customFormat="1" ht="15.75" customHeight="1" hidden="1" thickBot="1">
      <c r="A30" s="239" t="str">
        <f>Joueur!D33</f>
        <v>BORDET Frédérique</v>
      </c>
      <c r="B30" s="15" t="str">
        <f t="shared" si="0"/>
        <v>?</v>
      </c>
      <c r="C30" s="217" t="str">
        <f>Joueur!B33</f>
        <v>GRENOBLE 2</v>
      </c>
      <c r="D30" s="265"/>
      <c r="E30" s="265"/>
      <c r="F30" s="227"/>
      <c r="G30" s="269"/>
      <c r="H30" s="271">
        <f>MAX(D$8:D$11)</f>
        <v>28</v>
      </c>
      <c r="I30" s="273">
        <f>MAX(E$8:E$11)</f>
        <v>34</v>
      </c>
      <c r="J30" s="202">
        <f t="shared" si="1"/>
        <v>0</v>
      </c>
      <c r="K30" s="203">
        <f t="shared" si="2"/>
        <v>0</v>
      </c>
      <c r="L30" s="204" t="str">
        <f>CONCATENATE(A29," - ",A30)</f>
        <v>BALLAND Michel - BORDET Frédérique</v>
      </c>
    </row>
    <row r="31" spans="1:12" s="204" customFormat="1" ht="15.75" customHeight="1" hidden="1">
      <c r="A31" s="239" t="str">
        <f>Joueur!D34</f>
        <v>BORDET Bernard</v>
      </c>
      <c r="B31" s="15" t="str">
        <f t="shared" si="0"/>
        <v>?</v>
      </c>
      <c r="C31" s="217" t="str">
        <f>Joueur!B34</f>
        <v>GRENOBLE 2</v>
      </c>
      <c r="D31" s="266">
        <f>SUM(J31:J32)</f>
        <v>0</v>
      </c>
      <c r="E31" s="266">
        <f>SUM(K31:K32)</f>
        <v>0</v>
      </c>
      <c r="F31" s="227"/>
      <c r="G31" s="221"/>
      <c r="H31" s="70"/>
      <c r="I31" s="71"/>
      <c r="J31" s="203">
        <f t="shared" si="1"/>
        <v>0</v>
      </c>
      <c r="K31" s="203">
        <f t="shared" si="2"/>
        <v>0</v>
      </c>
      <c r="L31" s="204" t="str">
        <f>CONCATENATE(A31," - ",A32)</f>
        <v>BORDET Bernard - LICINIO Roger</v>
      </c>
    </row>
    <row r="32" spans="1:12" s="204" customFormat="1" ht="15.75" customHeight="1" hidden="1" thickBot="1">
      <c r="A32" s="240" t="str">
        <f>Joueur!D35</f>
        <v>LICINIO Roger</v>
      </c>
      <c r="B32" s="16" t="str">
        <f t="shared" si="0"/>
        <v>?</v>
      </c>
      <c r="C32" s="218" t="str">
        <f>Joueur!B35</f>
        <v>GRENOBLE 2</v>
      </c>
      <c r="D32" s="267"/>
      <c r="E32" s="267"/>
      <c r="F32" s="227"/>
      <c r="G32" s="221"/>
      <c r="H32" s="70"/>
      <c r="I32" s="70"/>
      <c r="J32" s="203">
        <f t="shared" si="1"/>
        <v>0</v>
      </c>
      <c r="K32" s="203">
        <f t="shared" si="2"/>
        <v>0</v>
      </c>
      <c r="L32" s="204" t="str">
        <f>CONCATENATE(A31," - ",A32)</f>
        <v>BORDET Bernard - LICINIO Roger</v>
      </c>
    </row>
    <row r="33" spans="1:12" s="204" customFormat="1" ht="15.75" customHeight="1" hidden="1">
      <c r="A33" s="241" t="str">
        <f>Joueur!D36</f>
        <v>CHAMPAGNAC Jacques</v>
      </c>
      <c r="B33" s="14" t="str">
        <f t="shared" si="0"/>
        <v>17,8</v>
      </c>
      <c r="C33" s="216" t="str">
        <f>Joueur!B36</f>
        <v>GRENOBLE 3</v>
      </c>
      <c r="D33" s="264">
        <f>SUM(J33:J34)</f>
        <v>0</v>
      </c>
      <c r="E33" s="264">
        <f>SUM(K33:K34)</f>
        <v>0</v>
      </c>
      <c r="F33" s="227"/>
      <c r="G33" s="268" t="str">
        <f>C33</f>
        <v>GRENOBLE 3</v>
      </c>
      <c r="H33" s="270">
        <f>SUM(D33:D36)</f>
        <v>0</v>
      </c>
      <c r="I33" s="272">
        <f>SUM(E33:E36)</f>
        <v>0</v>
      </c>
      <c r="J33" s="202">
        <f t="shared" si="1"/>
        <v>0</v>
      </c>
      <c r="K33" s="203">
        <f t="shared" si="2"/>
        <v>0</v>
      </c>
      <c r="L33" s="204" t="str">
        <f>CONCATENATE(A33," - ",A34)</f>
        <v>CHAMPAGNAC Jacques - DELAGE Claude</v>
      </c>
    </row>
    <row r="34" spans="1:12" s="204" customFormat="1" ht="15.75" customHeight="1" hidden="1" thickBot="1">
      <c r="A34" s="239" t="str">
        <f>Joueur!D37</f>
        <v>DELAGE Claude</v>
      </c>
      <c r="B34" s="15" t="str">
        <f t="shared" si="0"/>
        <v>?</v>
      </c>
      <c r="C34" s="217" t="str">
        <f>Joueur!B37</f>
        <v>GRENOBLE 3</v>
      </c>
      <c r="D34" s="265"/>
      <c r="E34" s="265"/>
      <c r="F34" s="227"/>
      <c r="G34" s="269"/>
      <c r="H34" s="271">
        <f>MAX(D$8:D$11)</f>
        <v>28</v>
      </c>
      <c r="I34" s="273">
        <f>MAX(E$8:E$11)</f>
        <v>34</v>
      </c>
      <c r="J34" s="202">
        <f t="shared" si="1"/>
        <v>0</v>
      </c>
      <c r="K34" s="203">
        <f t="shared" si="2"/>
        <v>0</v>
      </c>
      <c r="L34" s="204" t="str">
        <f>CONCATENATE(A33," - ",A34)</f>
        <v>CHAMPAGNAC Jacques - DELAGE Claude</v>
      </c>
    </row>
    <row r="35" spans="1:12" s="204" customFormat="1" ht="15.75" customHeight="1" hidden="1">
      <c r="A35" s="239" t="str">
        <f>Joueur!D38</f>
        <v>TORETTA Christine</v>
      </c>
      <c r="B35" s="15" t="str">
        <f t="shared" si="0"/>
        <v>?</v>
      </c>
      <c r="C35" s="217" t="str">
        <f>Joueur!B38</f>
        <v>GRENOBLE 3</v>
      </c>
      <c r="D35" s="266">
        <f>SUM(J35:J36)</f>
        <v>0</v>
      </c>
      <c r="E35" s="266">
        <f>SUM(K35:K36)</f>
        <v>0</v>
      </c>
      <c r="F35" s="227"/>
      <c r="G35" s="221"/>
      <c r="H35" s="70"/>
      <c r="I35" s="71"/>
      <c r="J35" s="203">
        <f t="shared" si="1"/>
        <v>0</v>
      </c>
      <c r="K35" s="203">
        <f t="shared" si="2"/>
        <v>0</v>
      </c>
      <c r="L35" s="204" t="str">
        <f>CONCATENATE(A35," - ",A36)</f>
        <v>TORETTA Christine - VIALA Martine</v>
      </c>
    </row>
    <row r="36" spans="1:12" s="204" customFormat="1" ht="15.75" customHeight="1" hidden="1" thickBot="1">
      <c r="A36" s="240" t="str">
        <f>Joueur!D39</f>
        <v>VIALA Martine</v>
      </c>
      <c r="B36" s="16" t="str">
        <f t="shared" si="0"/>
        <v>?</v>
      </c>
      <c r="C36" s="218" t="str">
        <f>Joueur!B39</f>
        <v>GRENOBLE 3</v>
      </c>
      <c r="D36" s="267"/>
      <c r="E36" s="267"/>
      <c r="F36" s="227"/>
      <c r="G36" s="221"/>
      <c r="H36" s="70"/>
      <c r="I36" s="70"/>
      <c r="J36" s="203">
        <f t="shared" si="1"/>
        <v>0</v>
      </c>
      <c r="K36" s="203">
        <f t="shared" si="2"/>
        <v>0</v>
      </c>
      <c r="L36" s="204" t="str">
        <f>CONCATENATE(A35," - ",A36)</f>
        <v>TORETTA Christine - VIALA Martine</v>
      </c>
    </row>
    <row r="37" spans="1:12" s="204" customFormat="1" ht="15.75" customHeight="1">
      <c r="A37" s="241" t="str">
        <f>Joueur!D40</f>
        <v>ARCHO Frédéric</v>
      </c>
      <c r="B37" s="14" t="str">
        <f aca="true" t="shared" si="3" ref="B37:B68">_xlfn.IFERROR(INDEX(Net_Idx,MATCH($A37,Net_Nom,0),1),"?")</f>
        <v>25,3</v>
      </c>
      <c r="C37" s="216" t="str">
        <f>Joueur!B40</f>
        <v>HERAULT 1</v>
      </c>
      <c r="D37" s="264">
        <f>SUM(J37:J38)</f>
        <v>27</v>
      </c>
      <c r="E37" s="264">
        <f>SUM(K37:K38)</f>
        <v>38</v>
      </c>
      <c r="F37" s="227"/>
      <c r="G37" s="268" t="str">
        <f>C37</f>
        <v>HERAULT 1</v>
      </c>
      <c r="H37" s="270">
        <f>SUM(D37:D40)</f>
        <v>27</v>
      </c>
      <c r="I37" s="272">
        <f>SUM(E37:E40)</f>
        <v>38</v>
      </c>
      <c r="J37" s="202">
        <f aca="true" t="shared" si="4" ref="J37:J68">_xlfn.IFERROR(INDEX(Brut_Score,MATCH($A37,Brut_Nom,0),1),0)</f>
        <v>27</v>
      </c>
      <c r="K37" s="203">
        <f aca="true" t="shared" si="5" ref="K37:K68">_xlfn.IFERROR(INDEX(Net_Score,MATCH($A37,Net_Nom,0),1),0)</f>
        <v>38</v>
      </c>
      <c r="L37" s="204" t="str">
        <f>CONCATENATE(A37," - ",A38)</f>
        <v>ARCHO Frédéric - CAVADORE Alain</v>
      </c>
    </row>
    <row r="38" spans="1:12" s="204" customFormat="1" ht="15.75" customHeight="1" thickBot="1">
      <c r="A38" s="239" t="str">
        <f>Joueur!D41</f>
        <v>CAVADORE Alain</v>
      </c>
      <c r="B38" s="15" t="str">
        <f t="shared" si="3"/>
        <v>19,4</v>
      </c>
      <c r="C38" s="217" t="str">
        <f>Joueur!B41</f>
        <v>HERAULT 1</v>
      </c>
      <c r="D38" s="265"/>
      <c r="E38" s="265"/>
      <c r="F38" s="227"/>
      <c r="G38" s="269"/>
      <c r="H38" s="271">
        <f>MAX(D$8:D$11)</f>
        <v>28</v>
      </c>
      <c r="I38" s="273">
        <f>MAX(E$8:E$11)</f>
        <v>34</v>
      </c>
      <c r="J38" s="202">
        <f t="shared" si="4"/>
        <v>0</v>
      </c>
      <c r="K38" s="203">
        <f t="shared" si="5"/>
        <v>0</v>
      </c>
      <c r="L38" s="204" t="str">
        <f>CONCATENATE(A37," - ",A38)</f>
        <v>ARCHO Frédéric - CAVADORE Alain</v>
      </c>
    </row>
    <row r="39" spans="1:12" s="204" customFormat="1" ht="15.75" customHeight="1">
      <c r="A39" s="239" t="str">
        <f>Joueur!D42</f>
        <v>BASTIDE Michel</v>
      </c>
      <c r="B39" s="15" t="str">
        <f t="shared" si="3"/>
        <v>17,2</v>
      </c>
      <c r="C39" s="217" t="str">
        <f>Joueur!B42</f>
        <v>HERAULT 1</v>
      </c>
      <c r="D39" s="266">
        <f>SUM(J39:J40)</f>
        <v>0</v>
      </c>
      <c r="E39" s="266">
        <f>SUM(K39:K40)</f>
        <v>0</v>
      </c>
      <c r="F39" s="227"/>
      <c r="G39" s="221"/>
      <c r="H39" s="70"/>
      <c r="I39" s="71"/>
      <c r="J39" s="203">
        <f t="shared" si="4"/>
        <v>0</v>
      </c>
      <c r="K39" s="203">
        <f t="shared" si="5"/>
        <v>0</v>
      </c>
      <c r="L39" s="204" t="str">
        <f>CONCATENATE(A39," - ",A40)</f>
        <v>BASTIDE Michel - LAPLISE Pierre </v>
      </c>
    </row>
    <row r="40" spans="1:12" s="204" customFormat="1" ht="15.75" customHeight="1" thickBot="1">
      <c r="A40" s="240" t="str">
        <f>Joueur!D43</f>
        <v>LAPLISE Pierre </v>
      </c>
      <c r="B40" s="16" t="str">
        <f t="shared" si="3"/>
        <v>?</v>
      </c>
      <c r="C40" s="218" t="str">
        <f>Joueur!B43</f>
        <v>HERAULT 1</v>
      </c>
      <c r="D40" s="267"/>
      <c r="E40" s="267"/>
      <c r="F40" s="227"/>
      <c r="G40" s="221"/>
      <c r="H40" s="70"/>
      <c r="I40" s="70"/>
      <c r="J40" s="203">
        <f t="shared" si="4"/>
        <v>0</v>
      </c>
      <c r="K40" s="203">
        <f t="shared" si="5"/>
        <v>0</v>
      </c>
      <c r="L40" s="204" t="str">
        <f>CONCATENATE(A39," - ",A40)</f>
        <v>BASTIDE Michel - LAPLISE Pierre </v>
      </c>
    </row>
    <row r="41" spans="1:12" s="204" customFormat="1" ht="15.75" customHeight="1">
      <c r="A41" s="241" t="str">
        <f>Joueur!D44</f>
        <v>DEVIC Philippe</v>
      </c>
      <c r="B41" s="14" t="str">
        <f t="shared" si="3"/>
        <v>43</v>
      </c>
      <c r="C41" s="219" t="str">
        <f>Joueur!B44</f>
        <v>HERAULT 2</v>
      </c>
      <c r="D41" s="264">
        <f>SUM(J41:J42)</f>
        <v>17</v>
      </c>
      <c r="E41" s="264">
        <f>SUM(K41:K42)</f>
        <v>35</v>
      </c>
      <c r="F41" s="227"/>
      <c r="G41" s="268" t="str">
        <f>C41</f>
        <v>HERAULT 2</v>
      </c>
      <c r="H41" s="270">
        <f>SUM(D41:D44)</f>
        <v>37</v>
      </c>
      <c r="I41" s="272">
        <f>SUM(E41:E44)</f>
        <v>71</v>
      </c>
      <c r="J41" s="202">
        <f t="shared" si="4"/>
        <v>17</v>
      </c>
      <c r="K41" s="203">
        <f t="shared" si="5"/>
        <v>35</v>
      </c>
      <c r="L41" s="204" t="str">
        <f>CONCATENATE(A41," - ",A42)</f>
        <v>DEVIC Philippe - PEPIN François</v>
      </c>
    </row>
    <row r="42" spans="1:12" s="204" customFormat="1" ht="15.75" customHeight="1" thickBot="1">
      <c r="A42" s="239" t="str">
        <f>Joueur!D45</f>
        <v>PEPIN François</v>
      </c>
      <c r="B42" s="15" t="str">
        <f t="shared" si="3"/>
        <v>30,0</v>
      </c>
      <c r="C42" s="217" t="str">
        <f>Joueur!B45</f>
        <v>HERAULT 2</v>
      </c>
      <c r="D42" s="265"/>
      <c r="E42" s="265"/>
      <c r="F42" s="227"/>
      <c r="G42" s="269"/>
      <c r="H42" s="271">
        <f>MAX(D$8:D$11)</f>
        <v>28</v>
      </c>
      <c r="I42" s="273">
        <f>MAX(E$8:E$11)</f>
        <v>34</v>
      </c>
      <c r="J42" s="202">
        <f t="shared" si="4"/>
        <v>0</v>
      </c>
      <c r="K42" s="203">
        <f t="shared" si="5"/>
        <v>0</v>
      </c>
      <c r="L42" s="204" t="str">
        <f>CONCATENATE(A41," - ",A42)</f>
        <v>DEVIC Philippe - PEPIN François</v>
      </c>
    </row>
    <row r="43" spans="1:12" s="204" customFormat="1" ht="15.75" customHeight="1">
      <c r="A43" s="239" t="str">
        <f>Joueur!D46</f>
        <v>MEUNIER Michelle</v>
      </c>
      <c r="B43" s="15" t="str">
        <f t="shared" si="3"/>
        <v>34,5</v>
      </c>
      <c r="C43" s="217" t="str">
        <f>Joueur!B46</f>
        <v>HERAULT 2</v>
      </c>
      <c r="D43" s="266">
        <f>SUM(J43:J44)</f>
        <v>20</v>
      </c>
      <c r="E43" s="266">
        <f>SUM(K43:K44)</f>
        <v>36</v>
      </c>
      <c r="F43" s="227"/>
      <c r="G43" s="221"/>
      <c r="H43" s="70"/>
      <c r="I43" s="71"/>
      <c r="J43" s="203">
        <f t="shared" si="4"/>
        <v>20</v>
      </c>
      <c r="K43" s="203">
        <f t="shared" si="5"/>
        <v>36</v>
      </c>
      <c r="L43" s="204" t="str">
        <f>CONCATENATE(A43," - ",A44)</f>
        <v>MEUNIER Michelle - MEUNIER Régis</v>
      </c>
    </row>
    <row r="44" spans="1:12" s="204" customFormat="1" ht="15.75" customHeight="1" thickBot="1">
      <c r="A44" s="240" t="str">
        <f>Joueur!D47</f>
        <v>MEUNIER Régis</v>
      </c>
      <c r="B44" s="16" t="str">
        <f t="shared" si="3"/>
        <v>?</v>
      </c>
      <c r="C44" s="218" t="str">
        <f>Joueur!B47</f>
        <v>HERAULT 2</v>
      </c>
      <c r="D44" s="267"/>
      <c r="E44" s="267"/>
      <c r="F44" s="227"/>
      <c r="G44" s="221"/>
      <c r="H44" s="70"/>
      <c r="I44" s="70"/>
      <c r="J44" s="203">
        <f t="shared" si="4"/>
        <v>0</v>
      </c>
      <c r="K44" s="203">
        <f t="shared" si="5"/>
        <v>0</v>
      </c>
      <c r="L44" s="204" t="str">
        <f>CONCATENATE(A43," - ",A44)</f>
        <v>MEUNIER Michelle - MEUNIER Régis</v>
      </c>
    </row>
    <row r="45" spans="1:12" s="204" customFormat="1" ht="15.75" customHeight="1">
      <c r="A45" s="241" t="str">
        <f>Joueur!D48</f>
        <v>CHEVROT Michel</v>
      </c>
      <c r="B45" s="14" t="str">
        <f t="shared" si="3"/>
        <v>35,2</v>
      </c>
      <c r="C45" s="219" t="str">
        <f>Joueur!B48</f>
        <v>HERAULT 3</v>
      </c>
      <c r="D45" s="264">
        <f>SUM(J45:J46)</f>
        <v>20</v>
      </c>
      <c r="E45" s="264">
        <f>SUM(K45:K46)</f>
        <v>35</v>
      </c>
      <c r="F45" s="227"/>
      <c r="G45" s="268" t="str">
        <f>C45</f>
        <v>HERAULT 3</v>
      </c>
      <c r="H45" s="270">
        <f>SUM(D45:D48)</f>
        <v>41</v>
      </c>
      <c r="I45" s="272">
        <f>SUM(E45:E48)</f>
        <v>68</v>
      </c>
      <c r="J45" s="202">
        <f t="shared" si="4"/>
        <v>20</v>
      </c>
      <c r="K45" s="203">
        <f t="shared" si="5"/>
        <v>35</v>
      </c>
      <c r="L45" s="204" t="str">
        <f>CONCATENATE(A45," - ",A46)</f>
        <v>CHEVROT Michel - CHEVROT Thérèse</v>
      </c>
    </row>
    <row r="46" spans="1:12" s="204" customFormat="1" ht="15.75" customHeight="1" thickBot="1">
      <c r="A46" s="239" t="str">
        <f>Joueur!D49</f>
        <v>CHEVROT Thérèse</v>
      </c>
      <c r="B46" s="15" t="str">
        <f t="shared" si="3"/>
        <v>?</v>
      </c>
      <c r="C46" s="217" t="str">
        <f>Joueur!B49</f>
        <v>HERAULT 3</v>
      </c>
      <c r="D46" s="265"/>
      <c r="E46" s="265"/>
      <c r="F46" s="227"/>
      <c r="G46" s="269"/>
      <c r="H46" s="271">
        <f>MAX(D$8:D$11)</f>
        <v>28</v>
      </c>
      <c r="I46" s="273">
        <f>MAX(E$8:E$11)</f>
        <v>34</v>
      </c>
      <c r="J46" s="202">
        <f t="shared" si="4"/>
        <v>0</v>
      </c>
      <c r="K46" s="203">
        <f t="shared" si="5"/>
        <v>0</v>
      </c>
      <c r="L46" s="204" t="str">
        <f>CONCATENATE(A45," - ",A46)</f>
        <v>CHEVROT Michel - CHEVROT Thérèse</v>
      </c>
    </row>
    <row r="47" spans="1:12" s="204" customFormat="1" ht="15.75" customHeight="1">
      <c r="A47" s="239" t="str">
        <f>Joueur!D50</f>
        <v>MARTINEZ Daniel</v>
      </c>
      <c r="B47" s="15" t="str">
        <f t="shared" si="3"/>
        <v>26,4</v>
      </c>
      <c r="C47" s="217" t="str">
        <f>Joueur!B50</f>
        <v>HERAULT 3</v>
      </c>
      <c r="D47" s="266">
        <f>SUM(J47:J48)</f>
        <v>21</v>
      </c>
      <c r="E47" s="266">
        <f>SUM(K47:K48)</f>
        <v>33</v>
      </c>
      <c r="F47" s="227"/>
      <c r="G47" s="221"/>
      <c r="H47" s="70"/>
      <c r="I47" s="71"/>
      <c r="J47" s="203">
        <f t="shared" si="4"/>
        <v>21</v>
      </c>
      <c r="K47" s="203">
        <f t="shared" si="5"/>
        <v>33</v>
      </c>
      <c r="L47" s="204" t="str">
        <f>CONCATENATE(A47," - ",A48)</f>
        <v>MARTINEZ Daniel - RAFFY Christian</v>
      </c>
    </row>
    <row r="48" spans="1:12" s="204" customFormat="1" ht="15.75" customHeight="1" thickBot="1">
      <c r="A48" s="240" t="str">
        <f>Joueur!D51</f>
        <v>RAFFY Christian</v>
      </c>
      <c r="B48" s="16" t="str">
        <f t="shared" si="3"/>
        <v>22,6</v>
      </c>
      <c r="C48" s="218" t="str">
        <f>Joueur!B51</f>
        <v>HERAULT 3</v>
      </c>
      <c r="D48" s="267"/>
      <c r="E48" s="267"/>
      <c r="F48" s="227"/>
      <c r="G48" s="221"/>
      <c r="H48" s="70"/>
      <c r="I48" s="70"/>
      <c r="J48" s="203">
        <f t="shared" si="4"/>
        <v>0</v>
      </c>
      <c r="K48" s="203">
        <f t="shared" si="5"/>
        <v>0</v>
      </c>
      <c r="L48" s="204" t="str">
        <f>CONCATENATE(A47," - ",A48)</f>
        <v>MARTINEZ Daniel - RAFFY Christian</v>
      </c>
    </row>
    <row r="49" spans="1:12" s="204" customFormat="1" ht="15.75" customHeight="1">
      <c r="A49" s="241" t="str">
        <f>Joueur!D52</f>
        <v>CHAUVET Francis</v>
      </c>
      <c r="B49" s="14" t="str">
        <f t="shared" si="3"/>
        <v>17,5</v>
      </c>
      <c r="C49" s="219" t="str">
        <f>Joueur!B52</f>
        <v>MANOSQUE 1</v>
      </c>
      <c r="D49" s="264">
        <f>SUM(J49:J50)</f>
        <v>25</v>
      </c>
      <c r="E49" s="264">
        <f>SUM(K49:K50)</f>
        <v>34</v>
      </c>
      <c r="F49" s="227"/>
      <c r="G49" s="268" t="str">
        <f>C49</f>
        <v>MANOSQUE 1</v>
      </c>
      <c r="H49" s="270">
        <f>SUM(D49:D52)</f>
        <v>53</v>
      </c>
      <c r="I49" s="272">
        <f>SUM(E49:E52)</f>
        <v>70</v>
      </c>
      <c r="J49" s="202">
        <f t="shared" si="4"/>
        <v>0</v>
      </c>
      <c r="K49" s="203">
        <f t="shared" si="5"/>
        <v>0</v>
      </c>
      <c r="L49" s="204" t="str">
        <f>CONCATENATE(A49," - ",A50)</f>
        <v>CHAUVET Francis - FORGE Didier</v>
      </c>
    </row>
    <row r="50" spans="1:12" s="204" customFormat="1" ht="15.75" customHeight="1" thickBot="1">
      <c r="A50" s="239" t="str">
        <f>Joueur!D53</f>
        <v>FORGE Didier</v>
      </c>
      <c r="B50" s="15" t="str">
        <f t="shared" si="3"/>
        <v>31,0</v>
      </c>
      <c r="C50" s="217" t="str">
        <f>Joueur!B53</f>
        <v>MANOSQUE 1</v>
      </c>
      <c r="D50" s="265"/>
      <c r="E50" s="265"/>
      <c r="F50" s="227"/>
      <c r="G50" s="269"/>
      <c r="H50" s="271">
        <f>MAX(D$8:D$11)</f>
        <v>28</v>
      </c>
      <c r="I50" s="273">
        <f>MAX(E$8:E$11)</f>
        <v>34</v>
      </c>
      <c r="J50" s="202">
        <f t="shared" si="4"/>
        <v>25</v>
      </c>
      <c r="K50" s="203">
        <f t="shared" si="5"/>
        <v>34</v>
      </c>
      <c r="L50" s="204" t="str">
        <f>CONCATENATE(A49," - ",A50)</f>
        <v>CHAUVET Francis - FORGE Didier</v>
      </c>
    </row>
    <row r="51" spans="1:12" s="204" customFormat="1" ht="15.75" customHeight="1">
      <c r="A51" s="239" t="str">
        <f>Joueur!D54</f>
        <v>LABORDE Claude</v>
      </c>
      <c r="B51" s="15" t="str">
        <f t="shared" si="3"/>
        <v>15,2</v>
      </c>
      <c r="C51" s="217" t="str">
        <f>Joueur!B54</f>
        <v>MANOSQUE 1</v>
      </c>
      <c r="D51" s="266">
        <f>SUM(J51:J52)</f>
        <v>28</v>
      </c>
      <c r="E51" s="266">
        <f>SUM(K51:K52)</f>
        <v>36</v>
      </c>
      <c r="F51" s="227"/>
      <c r="G51" s="221"/>
      <c r="H51" s="70"/>
      <c r="I51" s="71"/>
      <c r="J51" s="203">
        <f t="shared" si="4"/>
        <v>0</v>
      </c>
      <c r="K51" s="203">
        <f t="shared" si="5"/>
        <v>0</v>
      </c>
      <c r="L51" s="204" t="str">
        <f>CONCATENATE(A51," - ",A52)</f>
        <v>LABORDE Claude - NICOLLET Serge</v>
      </c>
    </row>
    <row r="52" spans="1:12" s="204" customFormat="1" ht="15.75" customHeight="1" thickBot="1">
      <c r="A52" s="240" t="str">
        <f>Joueur!D55</f>
        <v>NICOLLET Serge</v>
      </c>
      <c r="B52" s="16" t="str">
        <f t="shared" si="3"/>
        <v>15,4</v>
      </c>
      <c r="C52" s="218" t="str">
        <f>Joueur!B55</f>
        <v>MANOSQUE 1</v>
      </c>
      <c r="D52" s="267"/>
      <c r="E52" s="267"/>
      <c r="F52" s="224"/>
      <c r="G52" s="221"/>
      <c r="H52" s="70"/>
      <c r="I52" s="70"/>
      <c r="J52" s="203">
        <f t="shared" si="4"/>
        <v>28</v>
      </c>
      <c r="K52" s="203">
        <f t="shared" si="5"/>
        <v>36</v>
      </c>
      <c r="L52" s="204" t="str">
        <f>CONCATENATE(A51," - ",A52)</f>
        <v>LABORDE Claude - NICOLLET Serge</v>
      </c>
    </row>
    <row r="53" spans="1:12" s="204" customFormat="1" ht="15.75" customHeight="1">
      <c r="A53" s="241" t="str">
        <f>Joueur!D56</f>
        <v>DELAPORTE Alain</v>
      </c>
      <c r="B53" s="14" t="str">
        <f t="shared" si="3"/>
        <v>24,7</v>
      </c>
      <c r="C53" s="219" t="str">
        <f>Joueur!B56</f>
        <v>MANOSQUE 2</v>
      </c>
      <c r="D53" s="264">
        <f>SUM(J53:J54)</f>
        <v>18</v>
      </c>
      <c r="E53" s="264">
        <f>SUM(K53:K54)</f>
        <v>35</v>
      </c>
      <c r="F53" s="224"/>
      <c r="G53" s="268" t="str">
        <f>C53</f>
        <v>MANOSQUE 2</v>
      </c>
      <c r="H53" s="270">
        <f>SUM(D53:D56)</f>
        <v>36</v>
      </c>
      <c r="I53" s="272">
        <f>SUM(E53:E56)</f>
        <v>70</v>
      </c>
      <c r="J53" s="202">
        <f t="shared" si="4"/>
        <v>0</v>
      </c>
      <c r="K53" s="203">
        <f t="shared" si="5"/>
        <v>0</v>
      </c>
      <c r="L53" s="204" t="str">
        <f>CONCATENATE(A53," - ",A54)</f>
        <v>DELAPORTE Alain - GUION Alain</v>
      </c>
    </row>
    <row r="54" spans="1:12" s="204" customFormat="1" ht="15.75" customHeight="1" thickBot="1">
      <c r="A54" s="239" t="str">
        <f>Joueur!D57</f>
        <v>GUION Alain</v>
      </c>
      <c r="B54" s="15" t="str">
        <f t="shared" si="3"/>
        <v>54</v>
      </c>
      <c r="C54" s="217" t="str">
        <f>Joueur!B57</f>
        <v>MANOSQUE 2</v>
      </c>
      <c r="D54" s="265"/>
      <c r="E54" s="265"/>
      <c r="F54" s="224"/>
      <c r="G54" s="269"/>
      <c r="H54" s="271">
        <f>MAX(D$8:D$11)</f>
        <v>28</v>
      </c>
      <c r="I54" s="273">
        <f>MAX(E$8:E$11)</f>
        <v>34</v>
      </c>
      <c r="J54" s="202">
        <f t="shared" si="4"/>
        <v>18</v>
      </c>
      <c r="K54" s="203">
        <f t="shared" si="5"/>
        <v>35</v>
      </c>
      <c r="L54" s="204" t="str">
        <f>CONCATENATE(A53," - ",A54)</f>
        <v>DELAPORTE Alain - GUION Alain</v>
      </c>
    </row>
    <row r="55" spans="1:12" s="204" customFormat="1" ht="15.75" customHeight="1">
      <c r="A55" s="239" t="str">
        <f>Joueur!D58</f>
        <v>HIDEUX Eric</v>
      </c>
      <c r="B55" s="15" t="str">
        <f t="shared" si="3"/>
        <v>45</v>
      </c>
      <c r="C55" s="217" t="str">
        <f>Joueur!B58</f>
        <v>MANOSQUE 2</v>
      </c>
      <c r="D55" s="266">
        <f>SUM(J55:J56)</f>
        <v>18</v>
      </c>
      <c r="E55" s="266">
        <f>SUM(K55:K56)</f>
        <v>35</v>
      </c>
      <c r="F55" s="224"/>
      <c r="G55" s="221"/>
      <c r="H55" s="70"/>
      <c r="I55" s="71"/>
      <c r="J55" s="203">
        <f t="shared" si="4"/>
        <v>18</v>
      </c>
      <c r="K55" s="203">
        <f t="shared" si="5"/>
        <v>35</v>
      </c>
      <c r="L55" s="204" t="str">
        <f>CONCATENATE(A55," - ",A56)</f>
        <v>HIDEUX Eric - ROUX Patrick</v>
      </c>
    </row>
    <row r="56" spans="1:12" s="204" customFormat="1" ht="15.75" customHeight="1" thickBot="1">
      <c r="A56" s="240" t="str">
        <f>Joueur!D59</f>
        <v>ROUX Patrick</v>
      </c>
      <c r="B56" s="16" t="str">
        <f t="shared" si="3"/>
        <v>28,1</v>
      </c>
      <c r="C56" s="218" t="str">
        <f>Joueur!B59</f>
        <v>MANOSQUE 2</v>
      </c>
      <c r="D56" s="267"/>
      <c r="E56" s="267"/>
      <c r="F56" s="224"/>
      <c r="G56" s="221"/>
      <c r="H56" s="70"/>
      <c r="I56" s="70"/>
      <c r="J56" s="203">
        <f t="shared" si="4"/>
        <v>0</v>
      </c>
      <c r="K56" s="203">
        <f t="shared" si="5"/>
        <v>0</v>
      </c>
      <c r="L56" s="204" t="str">
        <f>CONCATENATE(A55," - ",A56)</f>
        <v>HIDEUX Eric - ROUX Patrick</v>
      </c>
    </row>
    <row r="57" spans="1:12" s="204" customFormat="1" ht="15.75" customHeight="1">
      <c r="A57" s="241" t="str">
        <f>Joueur!D60</f>
        <v>GUERLESQUIN Lucien</v>
      </c>
      <c r="B57" s="14" t="str">
        <f t="shared" si="3"/>
        <v>12,5</v>
      </c>
      <c r="C57" s="219" t="str">
        <f>Joueur!B60</f>
        <v>MARSEILLE 1</v>
      </c>
      <c r="D57" s="264">
        <f>SUM(J57:J58)</f>
        <v>36</v>
      </c>
      <c r="E57" s="264">
        <f>SUM(K57:K58)</f>
        <v>42</v>
      </c>
      <c r="F57" s="224"/>
      <c r="G57" s="268" t="str">
        <f>C57</f>
        <v>MARSEILLE 1</v>
      </c>
      <c r="H57" s="270">
        <f>SUM(D57:D60)</f>
        <v>63</v>
      </c>
      <c r="I57" s="272">
        <f>SUM(E57:E60)</f>
        <v>77</v>
      </c>
      <c r="J57" s="202">
        <f t="shared" si="4"/>
        <v>0</v>
      </c>
      <c r="K57" s="203">
        <f t="shared" si="5"/>
        <v>0</v>
      </c>
      <c r="L57" s="204" t="str">
        <f>CONCATENATE(A57," - ",A58)</f>
        <v>GUERLESQUIN Lucien - ROMAN Xavier</v>
      </c>
    </row>
    <row r="58" spans="1:12" s="204" customFormat="1" ht="15.75" customHeight="1" thickBot="1">
      <c r="A58" s="239" t="str">
        <f>Joueur!D61</f>
        <v>ROMAN Xavier</v>
      </c>
      <c r="B58" s="15" t="str">
        <f t="shared" si="3"/>
        <v>13,0</v>
      </c>
      <c r="C58" s="217" t="str">
        <f>Joueur!B61</f>
        <v>MARSEILLE 1</v>
      </c>
      <c r="D58" s="265"/>
      <c r="E58" s="265"/>
      <c r="F58" s="224"/>
      <c r="G58" s="269"/>
      <c r="H58" s="271">
        <f>MAX(D$8:D$11)</f>
        <v>28</v>
      </c>
      <c r="I58" s="273">
        <f>MAX(E$8:E$11)</f>
        <v>34</v>
      </c>
      <c r="J58" s="202">
        <f t="shared" si="4"/>
        <v>36</v>
      </c>
      <c r="K58" s="203">
        <f t="shared" si="5"/>
        <v>42</v>
      </c>
      <c r="L58" s="204" t="str">
        <f>CONCATENATE(A57," - ",A58)</f>
        <v>GUERLESQUIN Lucien - ROMAN Xavier</v>
      </c>
    </row>
    <row r="59" spans="1:12" s="204" customFormat="1" ht="15.75" customHeight="1">
      <c r="A59" s="239" t="str">
        <f>Joueur!D62</f>
        <v>AUCOUTURIER Rémi</v>
      </c>
      <c r="B59" s="15" t="str">
        <f t="shared" si="3"/>
        <v>?</v>
      </c>
      <c r="C59" s="217" t="str">
        <f>Joueur!B62</f>
        <v>MARSEILLE 1</v>
      </c>
      <c r="D59" s="266">
        <f>SUM(J59:J60)</f>
        <v>27</v>
      </c>
      <c r="E59" s="266">
        <f>SUM(K59:K60)</f>
        <v>35</v>
      </c>
      <c r="F59" s="224"/>
      <c r="G59" s="221"/>
      <c r="H59" s="70"/>
      <c r="I59" s="71"/>
      <c r="J59" s="203">
        <f t="shared" si="4"/>
        <v>0</v>
      </c>
      <c r="K59" s="203">
        <f t="shared" si="5"/>
        <v>0</v>
      </c>
      <c r="L59" s="204" t="str">
        <f>CONCATENATE(A59," - ",A60)</f>
        <v>AUCOUTURIER Rémi - GIANGRECO Jacques</v>
      </c>
    </row>
    <row r="60" spans="1:12" s="204" customFormat="1" ht="15.75" customHeight="1" thickBot="1">
      <c r="A60" s="240" t="str">
        <f>Joueur!D63</f>
        <v>GIANGRECO Jacques</v>
      </c>
      <c r="B60" s="16" t="str">
        <f t="shared" si="3"/>
        <v>17,3</v>
      </c>
      <c r="C60" s="218" t="str">
        <f>Joueur!B63</f>
        <v>MARSEILLE 1</v>
      </c>
      <c r="D60" s="267"/>
      <c r="E60" s="267"/>
      <c r="F60" s="224"/>
      <c r="G60" s="221"/>
      <c r="H60" s="70"/>
      <c r="I60" s="70"/>
      <c r="J60" s="203">
        <f t="shared" si="4"/>
        <v>27</v>
      </c>
      <c r="K60" s="203">
        <f t="shared" si="5"/>
        <v>35</v>
      </c>
      <c r="L60" s="204" t="str">
        <f>CONCATENATE(A59," - ",A60)</f>
        <v>AUCOUTURIER Rémi - GIANGRECO Jacques</v>
      </c>
    </row>
    <row r="61" spans="1:12" s="204" customFormat="1" ht="15.75" customHeight="1">
      <c r="A61" s="241" t="str">
        <f>Joueur!D64</f>
        <v>LAURIOT Bruno</v>
      </c>
      <c r="B61" s="14" t="str">
        <f t="shared" si="3"/>
        <v>15,8</v>
      </c>
      <c r="C61" s="219" t="str">
        <f>Joueur!B64</f>
        <v>MARSEILLE 2</v>
      </c>
      <c r="D61" s="264">
        <f>SUM(J61:J62)</f>
        <v>33</v>
      </c>
      <c r="E61" s="264">
        <f>SUM(K61:K62)</f>
        <v>41</v>
      </c>
      <c r="F61" s="224"/>
      <c r="G61" s="268" t="str">
        <f>C61</f>
        <v>MARSEILLE 2</v>
      </c>
      <c r="H61" s="270">
        <f>SUM(D61:D64)</f>
        <v>62</v>
      </c>
      <c r="I61" s="272">
        <f>SUM(E61:E64)</f>
        <v>82</v>
      </c>
      <c r="J61" s="202">
        <f t="shared" si="4"/>
        <v>0</v>
      </c>
      <c r="K61" s="203">
        <f t="shared" si="5"/>
        <v>0</v>
      </c>
      <c r="L61" s="204" t="str">
        <f>CONCATENATE(A61," - ",A62)</f>
        <v>LAURIOT Bruno - NAVARRO Gilles</v>
      </c>
    </row>
    <row r="62" spans="1:12" s="204" customFormat="1" ht="15.75" customHeight="1" thickBot="1">
      <c r="A62" s="239" t="str">
        <f>Joueur!D65</f>
        <v>NAVARRO Gilles</v>
      </c>
      <c r="B62" s="15" t="str">
        <f t="shared" si="3"/>
        <v>16,1</v>
      </c>
      <c r="C62" s="217" t="str">
        <f>Joueur!B65</f>
        <v>MARSEILLE 2</v>
      </c>
      <c r="D62" s="265"/>
      <c r="E62" s="265"/>
      <c r="F62" s="224"/>
      <c r="G62" s="269"/>
      <c r="H62" s="271">
        <f>MAX(D$8:D$11)</f>
        <v>28</v>
      </c>
      <c r="I62" s="273">
        <f>MAX(E$8:E$11)</f>
        <v>34</v>
      </c>
      <c r="J62" s="202">
        <f t="shared" si="4"/>
        <v>33</v>
      </c>
      <c r="K62" s="203">
        <f t="shared" si="5"/>
        <v>41</v>
      </c>
      <c r="L62" s="204" t="str">
        <f>CONCATENATE(A61," - ",A62)</f>
        <v>LAURIOT Bruno - NAVARRO Gilles</v>
      </c>
    </row>
    <row r="63" spans="1:12" s="204" customFormat="1" ht="15.75" customHeight="1">
      <c r="A63" s="239" t="str">
        <f>Joueur!D66</f>
        <v>GARCIN Richard</v>
      </c>
      <c r="B63" s="15" t="str">
        <f t="shared" si="3"/>
        <v>23,9</v>
      </c>
      <c r="C63" s="217" t="str">
        <f>Joueur!B66</f>
        <v>MARSEILLE 2</v>
      </c>
      <c r="D63" s="266">
        <f>SUM(J63:J64)</f>
        <v>29</v>
      </c>
      <c r="E63" s="266">
        <f>SUM(K63:K64)</f>
        <v>41</v>
      </c>
      <c r="F63" s="224"/>
      <c r="G63" s="221"/>
      <c r="H63" s="70"/>
      <c r="I63" s="71"/>
      <c r="J63" s="203">
        <f t="shared" si="4"/>
        <v>29</v>
      </c>
      <c r="K63" s="203">
        <f t="shared" si="5"/>
        <v>41</v>
      </c>
      <c r="L63" s="204" t="str">
        <f>CONCATENATE(A63," - ",A64)</f>
        <v>GARCIN Richard - TELINGE Francis</v>
      </c>
    </row>
    <row r="64" spans="1:12" s="204" customFormat="1" ht="15.75" customHeight="1" thickBot="1">
      <c r="A64" s="240" t="str">
        <f>Joueur!D67</f>
        <v>TELINGE Francis</v>
      </c>
      <c r="B64" s="16" t="str">
        <f t="shared" si="3"/>
        <v>22,1</v>
      </c>
      <c r="C64" s="218" t="str">
        <f>Joueur!B67</f>
        <v>MARSEILLE 2</v>
      </c>
      <c r="D64" s="267"/>
      <c r="E64" s="267"/>
      <c r="F64" s="224"/>
      <c r="G64" s="221"/>
      <c r="H64" s="70"/>
      <c r="I64" s="70"/>
      <c r="J64" s="203">
        <f t="shared" si="4"/>
        <v>0</v>
      </c>
      <c r="K64" s="203">
        <f t="shared" si="5"/>
        <v>0</v>
      </c>
      <c r="L64" s="204" t="str">
        <f>CONCATENATE(A63," - ",A64)</f>
        <v>GARCIN Richard - TELINGE Francis</v>
      </c>
    </row>
    <row r="65" spans="1:12" s="204" customFormat="1" ht="15.75" customHeight="1">
      <c r="A65" s="241" t="str">
        <f>Joueur!D68</f>
        <v>BURALLI Alain</v>
      </c>
      <c r="B65" s="14" t="str">
        <f t="shared" si="3"/>
        <v>28,1</v>
      </c>
      <c r="C65" s="219" t="str">
        <f>Joueur!B68</f>
        <v>MASEILLE 3</v>
      </c>
      <c r="D65" s="264">
        <f>SUM(J65:J66)</f>
        <v>23</v>
      </c>
      <c r="E65" s="264">
        <f>SUM(K65:K66)</f>
        <v>37</v>
      </c>
      <c r="F65" s="224"/>
      <c r="G65" s="268" t="str">
        <f>C65</f>
        <v>MASEILLE 3</v>
      </c>
      <c r="H65" s="270">
        <f>SUM(D65:D68)</f>
        <v>38</v>
      </c>
      <c r="I65" s="272">
        <f>SUM(E65:E68)</f>
        <v>68</v>
      </c>
      <c r="J65" s="202">
        <f t="shared" si="4"/>
        <v>23</v>
      </c>
      <c r="K65" s="203">
        <f t="shared" si="5"/>
        <v>37</v>
      </c>
      <c r="L65" s="204" t="str">
        <f>CONCATENATE(A65," - ",A66)</f>
        <v>BURALLI Alain - LABROUSSE Dominique</v>
      </c>
    </row>
    <row r="66" spans="1:12" s="204" customFormat="1" ht="15.75" customHeight="1" thickBot="1">
      <c r="A66" s="239" t="str">
        <f>Joueur!D69</f>
        <v>LABROUSSE Dominique</v>
      </c>
      <c r="B66" s="15" t="str">
        <f t="shared" si="3"/>
        <v>26,9</v>
      </c>
      <c r="C66" s="217" t="str">
        <f>Joueur!B69</f>
        <v>MASEILLE 3</v>
      </c>
      <c r="D66" s="265"/>
      <c r="E66" s="265"/>
      <c r="F66" s="224"/>
      <c r="G66" s="269"/>
      <c r="H66" s="271">
        <f>MAX(D$8:D$11)</f>
        <v>28</v>
      </c>
      <c r="I66" s="273">
        <f>MAX(E$8:E$11)</f>
        <v>34</v>
      </c>
      <c r="J66" s="202">
        <f t="shared" si="4"/>
        <v>0</v>
      </c>
      <c r="K66" s="203">
        <f t="shared" si="5"/>
        <v>0</v>
      </c>
      <c r="L66" s="204" t="str">
        <f>CONCATENATE(A65," - ",A66)</f>
        <v>BURALLI Alain - LABROUSSE Dominique</v>
      </c>
    </row>
    <row r="67" spans="1:12" s="204" customFormat="1" ht="15.75" customHeight="1">
      <c r="A67" s="239" t="str">
        <f>Joueur!D70</f>
        <v>ARTAUD Patrick</v>
      </c>
      <c r="B67" s="15" t="str">
        <f t="shared" si="3"/>
        <v>35,7</v>
      </c>
      <c r="C67" s="217" t="str">
        <f>Joueur!B70</f>
        <v>MASEILLE 3</v>
      </c>
      <c r="D67" s="266">
        <f>SUM(J67:J68)</f>
        <v>15</v>
      </c>
      <c r="E67" s="266">
        <f>SUM(K67:K68)</f>
        <v>31</v>
      </c>
      <c r="F67" s="224"/>
      <c r="G67" s="221"/>
      <c r="H67" s="70"/>
      <c r="I67" s="71"/>
      <c r="J67" s="203">
        <f t="shared" si="4"/>
        <v>15</v>
      </c>
      <c r="K67" s="203">
        <f t="shared" si="5"/>
        <v>31</v>
      </c>
      <c r="L67" s="204" t="str">
        <f>CONCATENATE(A67," - ",A68)</f>
        <v>ARTAUD Patrick - BURALLI Brigitte</v>
      </c>
    </row>
    <row r="68" spans="1:12" s="204" customFormat="1" ht="15.75" customHeight="1" thickBot="1">
      <c r="A68" s="240" t="str">
        <f>Joueur!D71</f>
        <v>BURALLI Brigitte</v>
      </c>
      <c r="B68" s="16" t="str">
        <f t="shared" si="3"/>
        <v>33,4</v>
      </c>
      <c r="C68" s="218" t="str">
        <f>Joueur!B71</f>
        <v>MASEILLE 3</v>
      </c>
      <c r="D68" s="267"/>
      <c r="E68" s="267"/>
      <c r="F68" s="224"/>
      <c r="G68" s="221"/>
      <c r="H68" s="70"/>
      <c r="I68" s="70"/>
      <c r="J68" s="203">
        <f t="shared" si="4"/>
        <v>0</v>
      </c>
      <c r="K68" s="203">
        <f t="shared" si="5"/>
        <v>0</v>
      </c>
      <c r="L68" s="204" t="str">
        <f>CONCATENATE(A67," - ",A68)</f>
        <v>ARTAUD Patrick - BURALLI Brigitte</v>
      </c>
    </row>
    <row r="69" spans="1:12" s="204" customFormat="1" ht="15.75" customHeight="1">
      <c r="A69" s="241" t="str">
        <f>Joueur!D72</f>
        <v>DELEBARRE Alain</v>
      </c>
      <c r="B69" s="14" t="str">
        <f aca="true" t="shared" si="6" ref="B69:B100">_xlfn.IFERROR(INDEX(Net_Idx,MATCH($A69,Net_Nom,0),1),"?")</f>
        <v>15,9</v>
      </c>
      <c r="C69" s="219" t="str">
        <f>Joueur!B72</f>
        <v>Mixte 1</v>
      </c>
      <c r="D69" s="264">
        <f>SUM(J69:J70)</f>
        <v>21</v>
      </c>
      <c r="E69" s="264">
        <f>SUM(K69:K70)</f>
        <v>32</v>
      </c>
      <c r="F69" s="224"/>
      <c r="G69" s="268" t="str">
        <f>C69</f>
        <v>Mixte 1</v>
      </c>
      <c r="H69" s="270">
        <f>SUM(D69:D72)</f>
        <v>29</v>
      </c>
      <c r="I69" s="272">
        <f>SUM(E69:E72)</f>
        <v>54</v>
      </c>
      <c r="J69" s="202">
        <f aca="true" t="shared" si="7" ref="J69:J100">_xlfn.IFERROR(INDEX(Brut_Score,MATCH($A69,Brut_Nom,0),1),0)</f>
        <v>0</v>
      </c>
      <c r="K69" s="203">
        <f aca="true" t="shared" si="8" ref="K69:K100">_xlfn.IFERROR(INDEX(Net_Score,MATCH($A69,Net_Nom,0),1),0)</f>
        <v>0</v>
      </c>
      <c r="L69" s="204" t="str">
        <f>CONCATENATE(A69," - ",A70)</f>
        <v>DELEBARRE Alain - DELEBARRE Paule</v>
      </c>
    </row>
    <row r="70" spans="1:12" s="204" customFormat="1" ht="15.75" customHeight="1" thickBot="1">
      <c r="A70" s="239" t="str">
        <f>Joueur!D73</f>
        <v>DELEBARRE Paule</v>
      </c>
      <c r="B70" s="15" t="str">
        <f t="shared" si="6"/>
        <v>33,8</v>
      </c>
      <c r="C70" s="217" t="str">
        <f>Joueur!B73</f>
        <v>Mixte 1</v>
      </c>
      <c r="D70" s="265"/>
      <c r="E70" s="265"/>
      <c r="F70" s="224"/>
      <c r="G70" s="269"/>
      <c r="H70" s="271">
        <f>MAX(D$8:D$11)</f>
        <v>28</v>
      </c>
      <c r="I70" s="273">
        <f>MAX(E$8:E$11)</f>
        <v>34</v>
      </c>
      <c r="J70" s="202">
        <f t="shared" si="7"/>
        <v>21</v>
      </c>
      <c r="K70" s="203">
        <f t="shared" si="8"/>
        <v>32</v>
      </c>
      <c r="L70" s="204" t="str">
        <f>CONCATENATE(A69," - ",A70)</f>
        <v>DELEBARRE Alain - DELEBARRE Paule</v>
      </c>
    </row>
    <row r="71" spans="1:12" s="204" customFormat="1" ht="15.75" customHeight="1">
      <c r="A71" s="239" t="str">
        <f>Joueur!D74</f>
        <v>CHEZE Renée</v>
      </c>
      <c r="B71" s="15" t="str">
        <f t="shared" si="6"/>
        <v>39</v>
      </c>
      <c r="C71" s="217" t="str">
        <f>Joueur!B74</f>
        <v>Mixte 1</v>
      </c>
      <c r="D71" s="266">
        <f>SUM(J71:J72)</f>
        <v>8</v>
      </c>
      <c r="E71" s="266">
        <f>SUM(K71:K72)</f>
        <v>22</v>
      </c>
      <c r="F71" s="224"/>
      <c r="G71" s="221"/>
      <c r="H71" s="70"/>
      <c r="I71" s="71"/>
      <c r="J71" s="203">
        <f t="shared" si="7"/>
        <v>8</v>
      </c>
      <c r="K71" s="203">
        <f t="shared" si="8"/>
        <v>22</v>
      </c>
      <c r="L71" s="204" t="str">
        <f>CONCATENATE(A71," - ",A72)</f>
        <v>CHEZE Renée - VENTURINI Jean Paul</v>
      </c>
    </row>
    <row r="72" spans="1:12" s="204" customFormat="1" ht="15.75" customHeight="1" thickBot="1">
      <c r="A72" s="240" t="str">
        <f>Joueur!D75</f>
        <v>VENTURINI Jean Paul</v>
      </c>
      <c r="B72" s="16" t="str">
        <f t="shared" si="6"/>
        <v>29,6</v>
      </c>
      <c r="C72" s="218" t="str">
        <f>Joueur!B75</f>
        <v>Mixte 1</v>
      </c>
      <c r="D72" s="267"/>
      <c r="E72" s="267"/>
      <c r="F72" s="224"/>
      <c r="G72" s="221"/>
      <c r="H72" s="70"/>
      <c r="I72" s="70"/>
      <c r="J72" s="203">
        <f t="shared" si="7"/>
        <v>0</v>
      </c>
      <c r="K72" s="203">
        <f t="shared" si="8"/>
        <v>0</v>
      </c>
      <c r="L72" s="204" t="str">
        <f>CONCATENATE(A71," - ",A72)</f>
        <v>CHEZE Renée - VENTURINI Jean Paul</v>
      </c>
    </row>
    <row r="73" spans="1:12" s="204" customFormat="1" ht="15.75" customHeight="1" hidden="1">
      <c r="A73" s="241" t="str">
        <f>Joueur!D76</f>
        <v>GOUTORBE Jean-Pierre</v>
      </c>
      <c r="B73" s="14" t="str">
        <f t="shared" si="6"/>
        <v>?</v>
      </c>
      <c r="C73" s="219" t="str">
        <f>Joueur!B76</f>
        <v>Mixte 2</v>
      </c>
      <c r="D73" s="264">
        <f>SUM(J73:J74)</f>
        <v>0</v>
      </c>
      <c r="E73" s="264">
        <f>SUM(K73:K74)</f>
        <v>0</v>
      </c>
      <c r="F73" s="224"/>
      <c r="G73" s="268" t="str">
        <f>C73</f>
        <v>Mixte 2</v>
      </c>
      <c r="H73" s="270">
        <f>SUM(D73:D76)</f>
        <v>0</v>
      </c>
      <c r="I73" s="272">
        <f>SUM(E73:E76)</f>
        <v>0</v>
      </c>
      <c r="J73" s="202">
        <f t="shared" si="7"/>
        <v>0</v>
      </c>
      <c r="K73" s="203">
        <f t="shared" si="8"/>
        <v>0</v>
      </c>
      <c r="L73" s="204" t="str">
        <f>CONCATENATE(A73," - ",A74)</f>
        <v>GOUTORBE Jean-Pierre - PERRIN Marie-Hélène</v>
      </c>
    </row>
    <row r="74" spans="1:12" s="204" customFormat="1" ht="15.75" customHeight="1" hidden="1" thickBot="1">
      <c r="A74" s="239" t="str">
        <f>Joueur!D77</f>
        <v>PERRIN Marie-Hélène</v>
      </c>
      <c r="B74" s="15" t="str">
        <f t="shared" si="6"/>
        <v>?</v>
      </c>
      <c r="C74" s="217" t="str">
        <f>Joueur!B77</f>
        <v>Mixte 2</v>
      </c>
      <c r="D74" s="265"/>
      <c r="E74" s="265"/>
      <c r="F74" s="224"/>
      <c r="G74" s="269"/>
      <c r="H74" s="271">
        <f>MAX(D$8:D$11)</f>
        <v>28</v>
      </c>
      <c r="I74" s="273">
        <f>MAX(E$8:E$11)</f>
        <v>34</v>
      </c>
      <c r="J74" s="202">
        <f t="shared" si="7"/>
        <v>0</v>
      </c>
      <c r="K74" s="203">
        <f t="shared" si="8"/>
        <v>0</v>
      </c>
      <c r="L74" s="204" t="str">
        <f>CONCATENATE(A73," - ",A74)</f>
        <v>GOUTORBE Jean-Pierre - PERRIN Marie-Hélène</v>
      </c>
    </row>
    <row r="75" spans="1:12" s="204" customFormat="1" ht="15.75" customHeight="1" hidden="1">
      <c r="A75" s="239" t="str">
        <f>Joueur!D78</f>
        <v>VASSALLO Paul</v>
      </c>
      <c r="B75" s="15" t="str">
        <f t="shared" si="6"/>
        <v>?</v>
      </c>
      <c r="C75" s="217" t="str">
        <f>Joueur!B78</f>
        <v>Mixte 2</v>
      </c>
      <c r="D75" s="266">
        <f>SUM(J75:J76)</f>
        <v>0</v>
      </c>
      <c r="E75" s="266">
        <f>SUM(K75:K76)</f>
        <v>0</v>
      </c>
      <c r="F75" s="224"/>
      <c r="G75" s="221"/>
      <c r="H75" s="70"/>
      <c r="I75" s="71"/>
      <c r="J75" s="203">
        <f t="shared" si="7"/>
        <v>0</v>
      </c>
      <c r="K75" s="203">
        <f t="shared" si="8"/>
        <v>0</v>
      </c>
      <c r="L75" s="204" t="str">
        <f>CONCATENATE(A75," - ",A76)</f>
        <v>VASSALLO Paul - 0</v>
      </c>
    </row>
    <row r="76" spans="1:12" s="204" customFormat="1" ht="15.75" customHeight="1" hidden="1" thickBot="1">
      <c r="A76" s="240">
        <f>Joueur!D79</f>
        <v>0</v>
      </c>
      <c r="B76" s="16" t="str">
        <f t="shared" si="6"/>
        <v>?</v>
      </c>
      <c r="C76" s="218" t="str">
        <f>Joueur!B79</f>
        <v>Mixte 2</v>
      </c>
      <c r="D76" s="267"/>
      <c r="E76" s="267"/>
      <c r="F76" s="224"/>
      <c r="G76" s="221"/>
      <c r="H76" s="70"/>
      <c r="I76" s="70"/>
      <c r="J76" s="203">
        <f t="shared" si="7"/>
        <v>0</v>
      </c>
      <c r="K76" s="203">
        <f t="shared" si="8"/>
        <v>0</v>
      </c>
      <c r="L76" s="204" t="str">
        <f>CONCATENATE(A75," - ",A76)</f>
        <v>VASSALLO Paul - 0</v>
      </c>
    </row>
    <row r="77" spans="1:12" s="204" customFormat="1" ht="15.75" customHeight="1">
      <c r="A77" s="241" t="str">
        <f>Joueur!D80</f>
        <v>GARCIA Eric</v>
      </c>
      <c r="B77" s="14" t="str">
        <f t="shared" si="6"/>
        <v>21,4</v>
      </c>
      <c r="C77" s="219" t="str">
        <f>Joueur!B80</f>
        <v>NICE 1</v>
      </c>
      <c r="D77" s="264">
        <f>SUM(J77:J78)</f>
        <v>26</v>
      </c>
      <c r="E77" s="264">
        <f>SUM(K77:K78)</f>
        <v>34</v>
      </c>
      <c r="F77" s="224"/>
      <c r="G77" s="268" t="str">
        <f>C77</f>
        <v>NICE 1</v>
      </c>
      <c r="H77" s="270">
        <f>SUM(D77:D80)</f>
        <v>50</v>
      </c>
      <c r="I77" s="272">
        <f>SUM(E77:E80)</f>
        <v>67</v>
      </c>
      <c r="J77" s="202">
        <f t="shared" si="7"/>
        <v>26</v>
      </c>
      <c r="K77" s="203">
        <f t="shared" si="8"/>
        <v>34</v>
      </c>
      <c r="L77" s="204" t="str">
        <f>CONCATENATE(A77," - ",A78)</f>
        <v>GARCIA Eric - PETEY Philippe</v>
      </c>
    </row>
    <row r="78" spans="1:12" s="204" customFormat="1" ht="15.75" customHeight="1" thickBot="1">
      <c r="A78" s="239" t="str">
        <f>Joueur!D81</f>
        <v>PETEY Philippe</v>
      </c>
      <c r="B78" s="15" t="str">
        <f t="shared" si="6"/>
        <v>14,2</v>
      </c>
      <c r="C78" s="217" t="str">
        <f>Joueur!B81</f>
        <v>NICE 1</v>
      </c>
      <c r="D78" s="265"/>
      <c r="E78" s="265"/>
      <c r="F78" s="224"/>
      <c r="G78" s="269"/>
      <c r="H78" s="271">
        <f>MAX(D$8:D$11)</f>
        <v>28</v>
      </c>
      <c r="I78" s="273">
        <f>MAX(E$8:E$11)</f>
        <v>34</v>
      </c>
      <c r="J78" s="202">
        <f t="shared" si="7"/>
        <v>0</v>
      </c>
      <c r="K78" s="203">
        <f t="shared" si="8"/>
        <v>0</v>
      </c>
      <c r="L78" s="204" t="str">
        <f>CONCATENATE(A77," - ",A78)</f>
        <v>GARCIA Eric - PETEY Philippe</v>
      </c>
    </row>
    <row r="79" spans="1:12" s="204" customFormat="1" ht="15.75" customHeight="1">
      <c r="A79" s="239" t="str">
        <f>Joueur!D82</f>
        <v>ANDREINI Raoul</v>
      </c>
      <c r="B79" s="15" t="str">
        <f t="shared" si="6"/>
        <v>20,0</v>
      </c>
      <c r="C79" s="217" t="str">
        <f>Joueur!B82</f>
        <v>NICE 1</v>
      </c>
      <c r="D79" s="266">
        <f>SUM(J79:J80)</f>
        <v>24</v>
      </c>
      <c r="E79" s="266">
        <f>SUM(K79:K80)</f>
        <v>33</v>
      </c>
      <c r="F79" s="224"/>
      <c r="G79" s="221"/>
      <c r="H79" s="70"/>
      <c r="I79" s="71"/>
      <c r="J79" s="203">
        <f t="shared" si="7"/>
        <v>24</v>
      </c>
      <c r="K79" s="203">
        <f t="shared" si="8"/>
        <v>33</v>
      </c>
      <c r="L79" s="204" t="str">
        <f>CONCATENATE(A79," - ",A80)</f>
        <v>ANDREINI Raoul - PINET Yves</v>
      </c>
    </row>
    <row r="80" spans="1:12" s="204" customFormat="1" ht="15.75" customHeight="1" thickBot="1">
      <c r="A80" s="240" t="str">
        <f>Joueur!D83</f>
        <v>PINET Yves</v>
      </c>
      <c r="B80" s="16" t="str">
        <f t="shared" si="6"/>
        <v>17,7</v>
      </c>
      <c r="C80" s="218" t="str">
        <f>Joueur!B83</f>
        <v>NICE 1</v>
      </c>
      <c r="D80" s="267"/>
      <c r="E80" s="267"/>
      <c r="F80" s="224"/>
      <c r="G80" s="221"/>
      <c r="H80" s="70"/>
      <c r="I80" s="70"/>
      <c r="J80" s="203">
        <f t="shared" si="7"/>
        <v>0</v>
      </c>
      <c r="K80" s="203">
        <f t="shared" si="8"/>
        <v>0</v>
      </c>
      <c r="L80" s="204" t="str">
        <f>CONCATENATE(A79," - ",A80)</f>
        <v>ANDREINI Raoul - PINET Yves</v>
      </c>
    </row>
    <row r="81" spans="1:12" s="204" customFormat="1" ht="15.75" customHeight="1">
      <c r="A81" s="241" t="str">
        <f>Joueur!D84</f>
        <v>BOISSEUIL Frederic</v>
      </c>
      <c r="B81" s="14" t="str">
        <f t="shared" si="6"/>
        <v>31,1</v>
      </c>
      <c r="C81" s="219" t="str">
        <f>Joueur!B84</f>
        <v>NICE 2</v>
      </c>
      <c r="D81" s="264">
        <f>SUM(J81:J82)</f>
        <v>15</v>
      </c>
      <c r="E81" s="264">
        <f>SUM(K81:K82)</f>
        <v>30</v>
      </c>
      <c r="F81" s="224"/>
      <c r="G81" s="268" t="str">
        <f>C81</f>
        <v>NICE 2</v>
      </c>
      <c r="H81" s="270">
        <f>SUM(D81:D84)</f>
        <v>38</v>
      </c>
      <c r="I81" s="272">
        <f>SUM(E81:E84)</f>
        <v>62</v>
      </c>
      <c r="J81" s="202">
        <f t="shared" si="7"/>
        <v>0</v>
      </c>
      <c r="K81" s="203">
        <f t="shared" si="8"/>
        <v>0</v>
      </c>
      <c r="L81" s="204" t="str">
        <f>CONCATENATE(A81," - ",A82)</f>
        <v>BOISSEUIL Frederic - COTTE Gilles</v>
      </c>
    </row>
    <row r="82" spans="1:12" s="204" customFormat="1" ht="15.75" customHeight="1" thickBot="1">
      <c r="A82" s="239" t="str">
        <f>Joueur!D85</f>
        <v>COTTE Gilles</v>
      </c>
      <c r="B82" s="15" t="str">
        <f t="shared" si="6"/>
        <v>34,4</v>
      </c>
      <c r="C82" s="217" t="str">
        <f>Joueur!B85</f>
        <v>NICE 2</v>
      </c>
      <c r="D82" s="265"/>
      <c r="E82" s="265"/>
      <c r="F82" s="224"/>
      <c r="G82" s="269"/>
      <c r="H82" s="271">
        <f>MAX(D$8:D$11)</f>
        <v>28</v>
      </c>
      <c r="I82" s="273">
        <f>MAX(E$8:E$11)</f>
        <v>34</v>
      </c>
      <c r="J82" s="202">
        <f t="shared" si="7"/>
        <v>15</v>
      </c>
      <c r="K82" s="203">
        <f t="shared" si="8"/>
        <v>30</v>
      </c>
      <c r="L82" s="204" t="str">
        <f>CONCATENATE(A81," - ",A82)</f>
        <v>BOISSEUIL Frederic - COTTE Gilles</v>
      </c>
    </row>
    <row r="83" spans="1:12" s="204" customFormat="1" ht="15.75" customHeight="1">
      <c r="A83" s="239" t="str">
        <f>Joueur!D86</f>
        <v>GIOVACCHINI Serge</v>
      </c>
      <c r="B83" s="15" t="str">
        <f t="shared" si="6"/>
        <v>26,9</v>
      </c>
      <c r="C83" s="217" t="str">
        <f>Joueur!B86</f>
        <v>NICE 2</v>
      </c>
      <c r="D83" s="266">
        <f>SUM(J83:J84)</f>
        <v>23</v>
      </c>
      <c r="E83" s="266">
        <f>SUM(K83:K84)</f>
        <v>32</v>
      </c>
      <c r="F83" s="224"/>
      <c r="G83" s="221"/>
      <c r="H83" s="70"/>
      <c r="I83" s="71"/>
      <c r="J83" s="203">
        <f t="shared" si="7"/>
        <v>23</v>
      </c>
      <c r="K83" s="203">
        <f t="shared" si="8"/>
        <v>32</v>
      </c>
      <c r="L83" s="204" t="str">
        <f>CONCATENATE(A83," - ",A84)</f>
        <v>GIOVACCHINI Serge - CELESTINI Francis</v>
      </c>
    </row>
    <row r="84" spans="1:12" s="204" customFormat="1" ht="15.75" customHeight="1" thickBot="1">
      <c r="A84" s="240" t="str">
        <f>Joueur!D87</f>
        <v>CELESTINI Francis</v>
      </c>
      <c r="B84" s="16" t="str">
        <f t="shared" si="6"/>
        <v>13,5</v>
      </c>
      <c r="C84" s="218" t="str">
        <f>Joueur!B87</f>
        <v>NICE 2</v>
      </c>
      <c r="D84" s="267"/>
      <c r="E84" s="267"/>
      <c r="F84" s="224"/>
      <c r="G84" s="221"/>
      <c r="H84" s="70"/>
      <c r="I84" s="70"/>
      <c r="J84" s="203">
        <f t="shared" si="7"/>
        <v>0</v>
      </c>
      <c r="K84" s="203">
        <f t="shared" si="8"/>
        <v>0</v>
      </c>
      <c r="L84" s="204" t="str">
        <f>CONCATENATE(A83," - ",A84)</f>
        <v>GIOVACCHINI Serge - CELESTINI Francis</v>
      </c>
    </row>
    <row r="85" spans="1:12" s="204" customFormat="1" ht="15.75" customHeight="1">
      <c r="A85" s="241" t="str">
        <f>Joueur!D88</f>
        <v>COSTA Jean Luc</v>
      </c>
      <c r="B85" s="14" t="str">
        <f t="shared" si="6"/>
        <v>21,6</v>
      </c>
      <c r="C85" s="219" t="str">
        <f>Joueur!B88</f>
        <v>VALENCE 1</v>
      </c>
      <c r="D85" s="264">
        <f>SUM(J85:J86)</f>
        <v>26</v>
      </c>
      <c r="E85" s="264">
        <f>SUM(K85:K86)</f>
        <v>36</v>
      </c>
      <c r="F85" s="224"/>
      <c r="G85" s="268" t="str">
        <f>C85</f>
        <v>VALENCE 1</v>
      </c>
      <c r="H85" s="270">
        <f>SUM(D85:D88)</f>
        <v>53</v>
      </c>
      <c r="I85" s="272">
        <f>SUM(E85:E88)</f>
        <v>73</v>
      </c>
      <c r="J85" s="202">
        <f t="shared" si="7"/>
        <v>0</v>
      </c>
      <c r="K85" s="203">
        <f t="shared" si="8"/>
        <v>0</v>
      </c>
      <c r="L85" s="204" t="str">
        <f>CONCATENATE(A85," - ",A86)</f>
        <v>COSTA Jean Luc - CRUVELIER Jean Marc</v>
      </c>
    </row>
    <row r="86" spans="1:12" s="204" customFormat="1" ht="15.75" customHeight="1" thickBot="1">
      <c r="A86" s="239" t="str">
        <f>Joueur!D89</f>
        <v>CRUVELIER Jean Marc</v>
      </c>
      <c r="B86" s="15" t="str">
        <f t="shared" si="6"/>
        <v>23,6</v>
      </c>
      <c r="C86" s="220" t="str">
        <f>Joueur!B89</f>
        <v>VALENCE 1</v>
      </c>
      <c r="D86" s="265"/>
      <c r="E86" s="265"/>
      <c r="F86" s="224"/>
      <c r="G86" s="269"/>
      <c r="H86" s="271">
        <f>MAX(D$8:D$11)</f>
        <v>28</v>
      </c>
      <c r="I86" s="273">
        <f>MAX(E$8:E$11)</f>
        <v>34</v>
      </c>
      <c r="J86" s="202">
        <f t="shared" si="7"/>
        <v>26</v>
      </c>
      <c r="K86" s="203">
        <f t="shared" si="8"/>
        <v>36</v>
      </c>
      <c r="L86" s="204" t="str">
        <f>CONCATENATE(A85," - ",A86)</f>
        <v>COSTA Jean Luc - CRUVELIER Jean Marc</v>
      </c>
    </row>
    <row r="87" spans="1:12" s="204" customFormat="1" ht="15.75" customHeight="1">
      <c r="A87" s="239" t="str">
        <f>Joueur!D90</f>
        <v>BOUDIN Jacques</v>
      </c>
      <c r="B87" s="15" t="str">
        <f t="shared" si="6"/>
        <v>28,0</v>
      </c>
      <c r="C87" s="217" t="str">
        <f>Joueur!B90</f>
        <v>VALENCE 1</v>
      </c>
      <c r="D87" s="266">
        <f>SUM(J87:J88)</f>
        <v>27</v>
      </c>
      <c r="E87" s="266">
        <f>SUM(K87:K88)</f>
        <v>37</v>
      </c>
      <c r="F87" s="224"/>
      <c r="G87" s="221"/>
      <c r="H87" s="70"/>
      <c r="I87" s="71"/>
      <c r="J87" s="203">
        <f t="shared" si="7"/>
        <v>27</v>
      </c>
      <c r="K87" s="203">
        <f t="shared" si="8"/>
        <v>37</v>
      </c>
      <c r="L87" s="204" t="str">
        <f>CONCATENATE(A87," - ",A88)</f>
        <v>BOUDIN Jacques - JURY Dominique</v>
      </c>
    </row>
    <row r="88" spans="1:12" s="204" customFormat="1" ht="15.75" customHeight="1" thickBot="1">
      <c r="A88" s="240" t="str">
        <f>Joueur!D91</f>
        <v>JURY Dominique</v>
      </c>
      <c r="B88" s="16" t="str">
        <f t="shared" si="6"/>
        <v>16,9</v>
      </c>
      <c r="C88" s="218" t="str">
        <f>Joueur!B91</f>
        <v>VALENCE 1</v>
      </c>
      <c r="D88" s="267"/>
      <c r="E88" s="267"/>
      <c r="F88" s="224"/>
      <c r="G88" s="221"/>
      <c r="H88" s="70"/>
      <c r="I88" s="70"/>
      <c r="J88" s="203">
        <f t="shared" si="7"/>
        <v>0</v>
      </c>
      <c r="K88" s="203">
        <f t="shared" si="8"/>
        <v>0</v>
      </c>
      <c r="L88" s="204" t="str">
        <f>CONCATENATE(A87," - ",A88)</f>
        <v>BOUDIN Jacques - JURY Dominique</v>
      </c>
    </row>
    <row r="89" spans="1:12" s="204" customFormat="1" ht="15.75" customHeight="1">
      <c r="A89" s="241" t="str">
        <f>Joueur!D92</f>
        <v>MINARDI Alfred</v>
      </c>
      <c r="B89" s="14" t="str">
        <f t="shared" si="6"/>
        <v>26,9</v>
      </c>
      <c r="C89" s="219" t="str">
        <f>Joueur!B92</f>
        <v>VALENCE 2</v>
      </c>
      <c r="D89" s="264">
        <f>SUM(J89:J90)</f>
        <v>25</v>
      </c>
      <c r="E89" s="264">
        <f>SUM(K89:K90)</f>
        <v>37</v>
      </c>
      <c r="F89" s="224"/>
      <c r="G89" s="268" t="str">
        <f>C89</f>
        <v>VALENCE 2</v>
      </c>
      <c r="H89" s="270">
        <f>SUM(D89:D92)</f>
        <v>50</v>
      </c>
      <c r="I89" s="272">
        <f>SUM(E89:E92)</f>
        <v>76</v>
      </c>
      <c r="J89" s="202">
        <f t="shared" si="7"/>
        <v>25</v>
      </c>
      <c r="K89" s="203">
        <f t="shared" si="8"/>
        <v>37</v>
      </c>
      <c r="L89" s="204" t="str">
        <f>CONCATENATE(A89," - ",A90)</f>
        <v>MINARDI Alfred - MINARDI Marie Christine</v>
      </c>
    </row>
    <row r="90" spans="1:12" s="204" customFormat="1" ht="15.75" customHeight="1" thickBot="1">
      <c r="A90" s="239" t="str">
        <f>Joueur!D93</f>
        <v>MINARDI Marie Christine</v>
      </c>
      <c r="B90" s="15" t="str">
        <f t="shared" si="6"/>
        <v>21,7</v>
      </c>
      <c r="C90" s="220" t="str">
        <f>Joueur!B93</f>
        <v>VALENCE 2</v>
      </c>
      <c r="D90" s="265"/>
      <c r="E90" s="265"/>
      <c r="F90" s="224"/>
      <c r="G90" s="269"/>
      <c r="H90" s="271">
        <f>MAX(D$8:D$11)</f>
        <v>28</v>
      </c>
      <c r="I90" s="273">
        <f>MAX(E$8:E$11)</f>
        <v>34</v>
      </c>
      <c r="J90" s="202">
        <f t="shared" si="7"/>
        <v>0</v>
      </c>
      <c r="K90" s="203">
        <f t="shared" si="8"/>
        <v>0</v>
      </c>
      <c r="L90" s="204" t="str">
        <f>CONCATENATE(A89," - ",A90)</f>
        <v>MINARDI Alfred - MINARDI Marie Christine</v>
      </c>
    </row>
    <row r="91" spans="1:12" s="204" customFormat="1" ht="15.75" customHeight="1">
      <c r="A91" s="239" t="str">
        <f>Joueur!D94</f>
        <v>GALLES Pierre</v>
      </c>
      <c r="B91" s="15" t="str">
        <f t="shared" si="6"/>
        <v>26,0</v>
      </c>
      <c r="C91" s="217" t="str">
        <f>Joueur!B94</f>
        <v>VALENCE 2</v>
      </c>
      <c r="D91" s="266">
        <f>SUM(J91:J92)</f>
        <v>25</v>
      </c>
      <c r="E91" s="266">
        <f>SUM(K91:K92)</f>
        <v>39</v>
      </c>
      <c r="F91" s="224"/>
      <c r="G91" s="221"/>
      <c r="H91" s="70"/>
      <c r="I91" s="71"/>
      <c r="J91" s="203">
        <f t="shared" si="7"/>
        <v>25</v>
      </c>
      <c r="K91" s="203">
        <f t="shared" si="8"/>
        <v>39</v>
      </c>
      <c r="L91" s="204" t="str">
        <f>CONCATENATE(A91," - ",A92)</f>
        <v>GALLES Pierre - MANDRIN Christian</v>
      </c>
    </row>
    <row r="92" spans="1:12" s="204" customFormat="1" ht="15.75" customHeight="1" thickBot="1">
      <c r="A92" s="240" t="str">
        <f>Joueur!D95</f>
        <v>MANDRIN Christian</v>
      </c>
      <c r="B92" s="16" t="str">
        <f t="shared" si="6"/>
        <v>25,7</v>
      </c>
      <c r="C92" s="218" t="str">
        <f>Joueur!B95</f>
        <v>VALENCE 2</v>
      </c>
      <c r="D92" s="267"/>
      <c r="E92" s="267"/>
      <c r="F92" s="224"/>
      <c r="G92" s="221"/>
      <c r="H92" s="70"/>
      <c r="I92" s="70"/>
      <c r="J92" s="203">
        <f t="shared" si="7"/>
        <v>0</v>
      </c>
      <c r="K92" s="203">
        <f t="shared" si="8"/>
        <v>0</v>
      </c>
      <c r="L92" s="204" t="str">
        <f>CONCATENATE(A91," - ",A92)</f>
        <v>GALLES Pierre - MANDRIN Christian</v>
      </c>
    </row>
    <row r="93" spans="1:12" s="204" customFormat="1" ht="15.75" customHeight="1">
      <c r="A93" s="241" t="str">
        <f>Joueur!D96</f>
        <v>DRUILLET Patrice-Michel</v>
      </c>
      <c r="B93" s="14" t="str">
        <f t="shared" si="6"/>
        <v>13,7</v>
      </c>
      <c r="C93" s="216" t="str">
        <f>Joueur!B96</f>
        <v>VIENNE 1</v>
      </c>
      <c r="D93" s="264">
        <f>SUM(J93:J94)</f>
        <v>29</v>
      </c>
      <c r="E93" s="264">
        <f>SUM(K93:K94)</f>
        <v>38</v>
      </c>
      <c r="F93" s="224"/>
      <c r="G93" s="268" t="str">
        <f>C93</f>
        <v>VIENNE 1</v>
      </c>
      <c r="H93" s="270">
        <f>SUM(D93:D96)</f>
        <v>57</v>
      </c>
      <c r="I93" s="272">
        <f>SUM(E93:E96)</f>
        <v>76</v>
      </c>
      <c r="J93" s="202">
        <f t="shared" si="7"/>
        <v>0</v>
      </c>
      <c r="K93" s="203">
        <f t="shared" si="8"/>
        <v>0</v>
      </c>
      <c r="L93" s="204" t="str">
        <f>CONCATENATE(A93," - ",A94)</f>
        <v>DRUILLET Patrice-Michel - MENJARD André</v>
      </c>
    </row>
    <row r="94" spans="1:12" s="204" customFormat="1" ht="15.75" customHeight="1" thickBot="1">
      <c r="A94" s="239" t="str">
        <f>Joueur!D97</f>
        <v>MENJARD André</v>
      </c>
      <c r="B94" s="15" t="str">
        <f t="shared" si="6"/>
        <v>28,9</v>
      </c>
      <c r="C94" s="220" t="str">
        <f>Joueur!B97</f>
        <v>VIENNE 1</v>
      </c>
      <c r="D94" s="265"/>
      <c r="E94" s="265"/>
      <c r="F94" s="224"/>
      <c r="G94" s="269"/>
      <c r="H94" s="271">
        <f>MAX(D$8:D$11)</f>
        <v>28</v>
      </c>
      <c r="I94" s="273">
        <f>MAX(E$8:E$11)</f>
        <v>34</v>
      </c>
      <c r="J94" s="202">
        <f t="shared" si="7"/>
        <v>29</v>
      </c>
      <c r="K94" s="203">
        <f t="shared" si="8"/>
        <v>38</v>
      </c>
      <c r="L94" s="204" t="str">
        <f>CONCATENATE(A93," - ",A94)</f>
        <v>DRUILLET Patrice-Michel - MENJARD André</v>
      </c>
    </row>
    <row r="95" spans="1:12" s="204" customFormat="1" ht="15.75" customHeight="1">
      <c r="A95" s="239" t="str">
        <f>Joueur!D98</f>
        <v>JACQUEMARD Patrick</v>
      </c>
      <c r="B95" s="15" t="str">
        <f t="shared" si="6"/>
        <v>28,5</v>
      </c>
      <c r="C95" s="217" t="str">
        <f>Joueur!B98</f>
        <v>VIENNE 1</v>
      </c>
      <c r="D95" s="266">
        <f>SUM(J95:J96)</f>
        <v>28</v>
      </c>
      <c r="E95" s="266">
        <f>SUM(K95:K96)</f>
        <v>38</v>
      </c>
      <c r="F95" s="224"/>
      <c r="G95" s="221"/>
      <c r="H95" s="70"/>
      <c r="I95" s="71"/>
      <c r="J95" s="203">
        <f t="shared" si="7"/>
        <v>28</v>
      </c>
      <c r="K95" s="203">
        <f t="shared" si="8"/>
        <v>38</v>
      </c>
      <c r="L95" s="204" t="str">
        <f>CONCATENATE(A95," - ",A96)</f>
        <v>JACQUEMARD Patrick - MOREAU Jean Claude</v>
      </c>
    </row>
    <row r="96" spans="1:12" s="204" customFormat="1" ht="15.75" customHeight="1" thickBot="1">
      <c r="A96" s="240" t="str">
        <f>Joueur!D99</f>
        <v>MOREAU Jean Claude</v>
      </c>
      <c r="B96" s="16" t="str">
        <f t="shared" si="6"/>
        <v>?</v>
      </c>
      <c r="C96" s="218" t="str">
        <f>Joueur!B99</f>
        <v>VIENNE 1</v>
      </c>
      <c r="D96" s="267"/>
      <c r="E96" s="267"/>
      <c r="F96" s="224"/>
      <c r="G96" s="221"/>
      <c r="H96" s="70"/>
      <c r="I96" s="70"/>
      <c r="J96" s="203">
        <f t="shared" si="7"/>
        <v>0</v>
      </c>
      <c r="K96" s="203">
        <f t="shared" si="8"/>
        <v>0</v>
      </c>
      <c r="L96" s="204" t="str">
        <f>CONCATENATE(A95," - ",A96)</f>
        <v>JACQUEMARD Patrick - MOREAU Jean Claude</v>
      </c>
    </row>
    <row r="97" spans="1:12" s="204" customFormat="1" ht="15.75" customHeight="1">
      <c r="A97" s="241" t="str">
        <f>Joueur!D100</f>
        <v>LAURENT Pierre</v>
      </c>
      <c r="B97" s="14" t="str">
        <f t="shared" si="6"/>
        <v>35,7</v>
      </c>
      <c r="C97" s="216" t="str">
        <f>Joueur!B100</f>
        <v>VIENNE 2</v>
      </c>
      <c r="D97" s="264">
        <f>SUM(J97:J98)</f>
        <v>21</v>
      </c>
      <c r="E97" s="264">
        <f>SUM(K97:K98)</f>
        <v>40</v>
      </c>
      <c r="F97" s="224"/>
      <c r="G97" s="268" t="str">
        <f>C97</f>
        <v>VIENNE 2</v>
      </c>
      <c r="H97" s="270">
        <f>SUM(D97:D100)</f>
        <v>38</v>
      </c>
      <c r="I97" s="272">
        <f>SUM(E97:E100)</f>
        <v>75</v>
      </c>
      <c r="J97" s="202">
        <f t="shared" si="7"/>
        <v>0</v>
      </c>
      <c r="K97" s="203">
        <f t="shared" si="8"/>
        <v>0</v>
      </c>
      <c r="L97" s="204" t="str">
        <f>CONCATENATE(A97," - ",A98)</f>
        <v>LAURENT Pierre - MARTINEAU Paul</v>
      </c>
    </row>
    <row r="98" spans="1:12" s="204" customFormat="1" ht="15.75" customHeight="1" thickBot="1">
      <c r="A98" s="239" t="str">
        <f>Joueur!D101</f>
        <v>MARTINEAU Paul</v>
      </c>
      <c r="B98" s="15" t="str">
        <f t="shared" si="6"/>
        <v>41</v>
      </c>
      <c r="C98" s="220" t="str">
        <f>Joueur!B101</f>
        <v>VIENNE 2</v>
      </c>
      <c r="D98" s="265"/>
      <c r="E98" s="265"/>
      <c r="F98" s="224"/>
      <c r="G98" s="269"/>
      <c r="H98" s="271">
        <f>MAX(D$8:D$11)</f>
        <v>28</v>
      </c>
      <c r="I98" s="273">
        <f>MAX(E$8:E$11)</f>
        <v>34</v>
      </c>
      <c r="J98" s="202">
        <f t="shared" si="7"/>
        <v>21</v>
      </c>
      <c r="K98" s="203">
        <f t="shared" si="8"/>
        <v>40</v>
      </c>
      <c r="L98" s="204" t="str">
        <f>CONCATENATE(A97," - ",A98)</f>
        <v>LAURENT Pierre - MARTINEAU Paul</v>
      </c>
    </row>
    <row r="99" spans="1:12" s="204" customFormat="1" ht="15.75" customHeight="1">
      <c r="A99" s="239" t="str">
        <f>Joueur!D102</f>
        <v>BERNARDIN Eric</v>
      </c>
      <c r="B99" s="15" t="str">
        <f t="shared" si="6"/>
        <v>33,9</v>
      </c>
      <c r="C99" s="220" t="str">
        <f>Joueur!B102</f>
        <v>VIENNE 2</v>
      </c>
      <c r="D99" s="266">
        <f>SUM(J99:J100)</f>
        <v>17</v>
      </c>
      <c r="E99" s="266">
        <f>SUM(K99:K100)</f>
        <v>35</v>
      </c>
      <c r="F99" s="224"/>
      <c r="G99" s="221"/>
      <c r="H99" s="70"/>
      <c r="I99" s="71"/>
      <c r="J99" s="203">
        <f t="shared" si="7"/>
        <v>0</v>
      </c>
      <c r="K99" s="203">
        <f t="shared" si="8"/>
        <v>0</v>
      </c>
      <c r="L99" s="204" t="str">
        <f>CONCATENATE(A99," - ",A100)</f>
        <v>BERNARDIN Eric - OGE Patrice</v>
      </c>
    </row>
    <row r="100" spans="1:12" s="204" customFormat="1" ht="15.75" customHeight="1" thickBot="1">
      <c r="A100" s="240" t="str">
        <f>Joueur!D103</f>
        <v>OGE Patrice</v>
      </c>
      <c r="B100" s="16" t="str">
        <f t="shared" si="6"/>
        <v>39</v>
      </c>
      <c r="C100" s="218" t="str">
        <f>Joueur!B103</f>
        <v>VIENNE 2</v>
      </c>
      <c r="D100" s="267"/>
      <c r="E100" s="267"/>
      <c r="F100" s="224"/>
      <c r="G100" s="221"/>
      <c r="H100" s="70"/>
      <c r="I100" s="70"/>
      <c r="J100" s="203">
        <f t="shared" si="7"/>
        <v>17</v>
      </c>
      <c r="K100" s="203">
        <f t="shared" si="8"/>
        <v>35</v>
      </c>
      <c r="L100" s="204" t="str">
        <f>CONCATENATE(A99," - ",A100)</f>
        <v>BERNARDIN Eric - OGE Patrice</v>
      </c>
    </row>
    <row r="101" spans="1:12" s="204" customFormat="1" ht="15.75" customHeight="1">
      <c r="A101" s="241" t="str">
        <f>Joueur!D104</f>
        <v>JACQUEMARD Nathalie</v>
      </c>
      <c r="B101" s="14" t="str">
        <f aca="true" t="shared" si="9" ref="B101:B132">_xlfn.IFERROR(INDEX(Net_Idx,MATCH($A101,Net_Nom,0),1),"?")</f>
        <v>54</v>
      </c>
      <c r="C101" s="216" t="str">
        <f>Joueur!B104</f>
        <v>VIENNE 3</v>
      </c>
      <c r="D101" s="264">
        <f>SUM(J101:J102)</f>
        <v>9</v>
      </c>
      <c r="E101" s="264">
        <f>SUM(K101:K102)</f>
        <v>29</v>
      </c>
      <c r="F101" s="224"/>
      <c r="G101" s="268" t="str">
        <f>C101</f>
        <v>VIENNE 3</v>
      </c>
      <c r="H101" s="270">
        <f>SUM(D101:D104)</f>
        <v>9</v>
      </c>
      <c r="I101" s="272">
        <f>SUM(E101:E104)</f>
        <v>29</v>
      </c>
      <c r="J101" s="202">
        <f aca="true" t="shared" si="10" ref="J101:J132">_xlfn.IFERROR(INDEX(Brut_Score,MATCH($A101,Brut_Nom,0),1),0)</f>
        <v>9</v>
      </c>
      <c r="K101" s="203">
        <f aca="true" t="shared" si="11" ref="K101:K132">_xlfn.IFERROR(INDEX(Net_Score,MATCH($A101,Net_Nom,0),1),0)</f>
        <v>29</v>
      </c>
      <c r="L101" s="204" t="str">
        <f>CONCATENATE(A101," - ",A102)</f>
        <v>JACQUEMARD Nathalie - OGE Fabienne</v>
      </c>
    </row>
    <row r="102" spans="1:12" s="204" customFormat="1" ht="15.75" customHeight="1" thickBot="1">
      <c r="A102" s="239" t="str">
        <f>Joueur!D105</f>
        <v>OGE Fabienne</v>
      </c>
      <c r="B102" s="15" t="str">
        <f t="shared" si="9"/>
        <v>47</v>
      </c>
      <c r="C102" s="217" t="str">
        <f>Joueur!B105</f>
        <v>VIENNE 3</v>
      </c>
      <c r="D102" s="265"/>
      <c r="E102" s="265"/>
      <c r="F102" s="224"/>
      <c r="G102" s="269"/>
      <c r="H102" s="271">
        <f>MAX(D$8:D$11)</f>
        <v>28</v>
      </c>
      <c r="I102" s="273">
        <f>MAX(E$8:E$11)</f>
        <v>34</v>
      </c>
      <c r="J102" s="202">
        <f t="shared" si="10"/>
        <v>0</v>
      </c>
      <c r="K102" s="203">
        <f t="shared" si="11"/>
        <v>0</v>
      </c>
      <c r="L102" s="204" t="str">
        <f>CONCATENATE(A101," - ",A102)</f>
        <v>JACQUEMARD Nathalie - OGE Fabienne</v>
      </c>
    </row>
    <row r="103" spans="1:12" s="204" customFormat="1" ht="15.75" customHeight="1">
      <c r="A103" s="239" t="str">
        <f>Joueur!D106</f>
        <v>HAMEL Christiane</v>
      </c>
      <c r="B103" s="15" t="str">
        <f t="shared" si="9"/>
        <v>54</v>
      </c>
      <c r="C103" s="220" t="str">
        <f>Joueur!B106</f>
        <v>VIENNE 3</v>
      </c>
      <c r="D103" s="266">
        <f>SUM(J103:J104)</f>
        <v>0</v>
      </c>
      <c r="E103" s="266">
        <f>SUM(K103:K104)</f>
        <v>0</v>
      </c>
      <c r="F103" s="224"/>
      <c r="G103" s="221"/>
      <c r="H103" s="70"/>
      <c r="I103" s="71"/>
      <c r="J103" s="203">
        <f t="shared" si="10"/>
        <v>0</v>
      </c>
      <c r="K103" s="203">
        <f t="shared" si="11"/>
        <v>0</v>
      </c>
      <c r="L103" s="204" t="str">
        <f>CONCATENATE(A103," - ",A104)</f>
        <v>HAMEL Christiane - NOLKA Patrick</v>
      </c>
    </row>
    <row r="104" spans="1:12" s="204" customFormat="1" ht="15.75" customHeight="1" thickBot="1">
      <c r="A104" s="240" t="str">
        <f>Joueur!D107</f>
        <v>NOLKA Patrick</v>
      </c>
      <c r="B104" s="16" t="str">
        <f t="shared" si="9"/>
        <v>?</v>
      </c>
      <c r="C104" s="218" t="str">
        <f>Joueur!B107</f>
        <v>VIENNE 3</v>
      </c>
      <c r="D104" s="267"/>
      <c r="E104" s="267"/>
      <c r="F104" s="224"/>
      <c r="G104" s="221"/>
      <c r="H104" s="70"/>
      <c r="I104" s="70"/>
      <c r="J104" s="203">
        <f t="shared" si="10"/>
        <v>0</v>
      </c>
      <c r="K104" s="203">
        <f t="shared" si="11"/>
        <v>0</v>
      </c>
      <c r="L104" s="204" t="str">
        <f>CONCATENATE(A103," - ",A104)</f>
        <v>HAMEL Christiane - NOLKA Patrick</v>
      </c>
    </row>
    <row r="105" spans="1:12" s="204" customFormat="1" ht="15.75" customHeight="1" hidden="1">
      <c r="A105" s="241">
        <f>Joueur!D108</f>
        <v>0</v>
      </c>
      <c r="B105" s="14" t="str">
        <f t="shared" si="9"/>
        <v>?</v>
      </c>
      <c r="C105" s="216" t="str">
        <f>Joueur!B108</f>
        <v>Z 26</v>
      </c>
      <c r="D105" s="264">
        <f>SUM(J105:J106)</f>
        <v>0</v>
      </c>
      <c r="E105" s="264">
        <f>SUM(K105:K106)</f>
        <v>0</v>
      </c>
      <c r="F105" s="224"/>
      <c r="G105" s="268" t="str">
        <f>C105</f>
        <v>Z 26</v>
      </c>
      <c r="H105" s="270">
        <f>SUM(D105:D108)</f>
        <v>0</v>
      </c>
      <c r="I105" s="272">
        <f>SUM(E105:E108)</f>
        <v>0</v>
      </c>
      <c r="J105" s="202">
        <f t="shared" si="10"/>
        <v>0</v>
      </c>
      <c r="K105" s="203">
        <f t="shared" si="11"/>
        <v>0</v>
      </c>
      <c r="L105" s="204" t="str">
        <f>CONCATENATE(A105," - ",A106)</f>
        <v>0 - 0</v>
      </c>
    </row>
    <row r="106" spans="1:12" s="204" customFormat="1" ht="15.75" customHeight="1" hidden="1" thickBot="1">
      <c r="A106" s="239">
        <f>Joueur!D109</f>
        <v>0</v>
      </c>
      <c r="B106" s="15" t="str">
        <f t="shared" si="9"/>
        <v>?</v>
      </c>
      <c r="C106" s="217" t="str">
        <f>Joueur!B109</f>
        <v>Z 26</v>
      </c>
      <c r="D106" s="265"/>
      <c r="E106" s="265"/>
      <c r="F106" s="224"/>
      <c r="G106" s="269"/>
      <c r="H106" s="271">
        <f>MAX(D$8:D$11)</f>
        <v>28</v>
      </c>
      <c r="I106" s="273">
        <f>MAX(E$8:E$11)</f>
        <v>34</v>
      </c>
      <c r="J106" s="202">
        <f t="shared" si="10"/>
        <v>0</v>
      </c>
      <c r="K106" s="203">
        <f t="shared" si="11"/>
        <v>0</v>
      </c>
      <c r="L106" s="204" t="str">
        <f>CONCATENATE(A105," - ",A106)</f>
        <v>0 - 0</v>
      </c>
    </row>
    <row r="107" spans="1:12" s="204" customFormat="1" ht="15.75" customHeight="1" hidden="1">
      <c r="A107" s="239">
        <f>Joueur!D110</f>
        <v>0</v>
      </c>
      <c r="B107" s="15" t="str">
        <f t="shared" si="9"/>
        <v>?</v>
      </c>
      <c r="C107" s="220" t="str">
        <f>Joueur!B110</f>
        <v>Z 26</v>
      </c>
      <c r="D107" s="266">
        <f>SUM(J107:J108)</f>
        <v>0</v>
      </c>
      <c r="E107" s="266">
        <f>SUM(K107:K108)</f>
        <v>0</v>
      </c>
      <c r="F107" s="224"/>
      <c r="G107" s="221"/>
      <c r="H107" s="70"/>
      <c r="I107" s="71"/>
      <c r="J107" s="203">
        <f t="shared" si="10"/>
        <v>0</v>
      </c>
      <c r="K107" s="203">
        <f t="shared" si="11"/>
        <v>0</v>
      </c>
      <c r="L107" s="204" t="str">
        <f>CONCATENATE(A107," - ",A108)</f>
        <v>0 - 0</v>
      </c>
    </row>
    <row r="108" spans="1:12" s="204" customFormat="1" ht="15.75" customHeight="1" hidden="1" thickBot="1">
      <c r="A108" s="240">
        <f>Joueur!D111</f>
        <v>0</v>
      </c>
      <c r="B108" s="16" t="str">
        <f t="shared" si="9"/>
        <v>?</v>
      </c>
      <c r="C108" s="218" t="str">
        <f>Joueur!B111</f>
        <v>Z 26</v>
      </c>
      <c r="D108" s="267"/>
      <c r="E108" s="267"/>
      <c r="F108" s="224"/>
      <c r="G108" s="221"/>
      <c r="H108" s="70"/>
      <c r="I108" s="70"/>
      <c r="J108" s="203">
        <f t="shared" si="10"/>
        <v>0</v>
      </c>
      <c r="K108" s="203">
        <f t="shared" si="11"/>
        <v>0</v>
      </c>
      <c r="L108" s="204" t="str">
        <f>CONCATENATE(A107," - ",A108)</f>
        <v>0 - 0</v>
      </c>
    </row>
    <row r="109" spans="1:12" s="204" customFormat="1" ht="15.75" customHeight="1" hidden="1">
      <c r="A109" s="241">
        <f>Joueur!D112</f>
        <v>0</v>
      </c>
      <c r="B109" s="14" t="str">
        <f t="shared" si="9"/>
        <v>?</v>
      </c>
      <c r="C109" s="216" t="str">
        <f>Joueur!B112</f>
        <v>Z 27</v>
      </c>
      <c r="D109" s="264">
        <f>SUM(J109:J110)</f>
        <v>0</v>
      </c>
      <c r="E109" s="264">
        <f>SUM(K109:K110)</f>
        <v>0</v>
      </c>
      <c r="F109" s="224"/>
      <c r="G109" s="268" t="str">
        <f>C109</f>
        <v>Z 27</v>
      </c>
      <c r="H109" s="270">
        <f>SUM(D109:D112)</f>
        <v>0</v>
      </c>
      <c r="I109" s="272">
        <f>SUM(E109:E112)</f>
        <v>0</v>
      </c>
      <c r="J109" s="202">
        <f t="shared" si="10"/>
        <v>0</v>
      </c>
      <c r="K109" s="203">
        <f t="shared" si="11"/>
        <v>0</v>
      </c>
      <c r="L109" s="204" t="str">
        <f>CONCATENATE(A109," - ",A110)</f>
        <v>0 - 0</v>
      </c>
    </row>
    <row r="110" spans="1:12" s="204" customFormat="1" ht="15.75" customHeight="1" hidden="1" thickBot="1">
      <c r="A110" s="239">
        <f>Joueur!D113</f>
        <v>0</v>
      </c>
      <c r="B110" s="15" t="str">
        <f t="shared" si="9"/>
        <v>?</v>
      </c>
      <c r="C110" s="217" t="str">
        <f>Joueur!B113</f>
        <v>Z 27</v>
      </c>
      <c r="D110" s="265"/>
      <c r="E110" s="265"/>
      <c r="F110" s="224"/>
      <c r="G110" s="269"/>
      <c r="H110" s="271">
        <f>MAX(D$8:D$11)</f>
        <v>28</v>
      </c>
      <c r="I110" s="273">
        <f>MAX(E$8:E$11)</f>
        <v>34</v>
      </c>
      <c r="J110" s="202">
        <f t="shared" si="10"/>
        <v>0</v>
      </c>
      <c r="K110" s="203">
        <f t="shared" si="11"/>
        <v>0</v>
      </c>
      <c r="L110" s="204" t="str">
        <f>CONCATENATE(A109," - ",A110)</f>
        <v>0 - 0</v>
      </c>
    </row>
    <row r="111" spans="1:12" s="204" customFormat="1" ht="15.75" customHeight="1" hidden="1">
      <c r="A111" s="239">
        <f>Joueur!D114</f>
        <v>0</v>
      </c>
      <c r="B111" s="15" t="str">
        <f t="shared" si="9"/>
        <v>?</v>
      </c>
      <c r="C111" s="220" t="str">
        <f>Joueur!B114</f>
        <v>Z 27</v>
      </c>
      <c r="D111" s="266">
        <f>SUM(J111:J112)</f>
        <v>0</v>
      </c>
      <c r="E111" s="266">
        <f>SUM(K111:K112)</f>
        <v>0</v>
      </c>
      <c r="F111" s="224"/>
      <c r="G111" s="221"/>
      <c r="H111" s="70"/>
      <c r="I111" s="71"/>
      <c r="J111" s="203">
        <f t="shared" si="10"/>
        <v>0</v>
      </c>
      <c r="K111" s="203">
        <f t="shared" si="11"/>
        <v>0</v>
      </c>
      <c r="L111" s="204" t="str">
        <f>CONCATENATE(A111," - ",A112)</f>
        <v>0 - 0</v>
      </c>
    </row>
    <row r="112" spans="1:12" s="204" customFormat="1" ht="15.75" customHeight="1" hidden="1" thickBot="1">
      <c r="A112" s="240">
        <f>Joueur!D115</f>
        <v>0</v>
      </c>
      <c r="B112" s="16" t="str">
        <f t="shared" si="9"/>
        <v>?</v>
      </c>
      <c r="C112" s="218" t="str">
        <f>Joueur!B115</f>
        <v>Z 27</v>
      </c>
      <c r="D112" s="267"/>
      <c r="E112" s="267"/>
      <c r="F112" s="224"/>
      <c r="G112" s="221"/>
      <c r="H112" s="70"/>
      <c r="I112" s="70"/>
      <c r="J112" s="203">
        <f t="shared" si="10"/>
        <v>0</v>
      </c>
      <c r="K112" s="203">
        <f t="shared" si="11"/>
        <v>0</v>
      </c>
      <c r="L112" s="204" t="str">
        <f>CONCATENATE(A111," - ",A112)</f>
        <v>0 - 0</v>
      </c>
    </row>
    <row r="113" spans="1:12" s="204" customFormat="1" ht="15.75" customHeight="1" hidden="1">
      <c r="A113" s="241">
        <f>Joueur!D116</f>
        <v>0</v>
      </c>
      <c r="B113" s="14" t="str">
        <f t="shared" si="9"/>
        <v>?</v>
      </c>
      <c r="C113" s="216" t="str">
        <f>Joueur!B116</f>
        <v>Z 28</v>
      </c>
      <c r="D113" s="264">
        <f>SUM(J113:J114)</f>
        <v>0</v>
      </c>
      <c r="E113" s="264">
        <f>SUM(K113:K114)</f>
        <v>0</v>
      </c>
      <c r="F113" s="224"/>
      <c r="G113" s="268" t="str">
        <f>C113</f>
        <v>Z 28</v>
      </c>
      <c r="H113" s="270">
        <f>SUM(D113:D116)</f>
        <v>0</v>
      </c>
      <c r="I113" s="272">
        <f>SUM(E113:E116)</f>
        <v>0</v>
      </c>
      <c r="J113" s="202">
        <f t="shared" si="10"/>
        <v>0</v>
      </c>
      <c r="K113" s="203">
        <f t="shared" si="11"/>
        <v>0</v>
      </c>
      <c r="L113" s="204" t="str">
        <f>CONCATENATE(A113," - ",A114)</f>
        <v>0 - 0</v>
      </c>
    </row>
    <row r="114" spans="1:12" s="204" customFormat="1" ht="15.75" customHeight="1" hidden="1" thickBot="1">
      <c r="A114" s="239">
        <f>Joueur!D117</f>
        <v>0</v>
      </c>
      <c r="B114" s="15" t="str">
        <f t="shared" si="9"/>
        <v>?</v>
      </c>
      <c r="C114" s="217" t="str">
        <f>Joueur!B117</f>
        <v>Z 28</v>
      </c>
      <c r="D114" s="265"/>
      <c r="E114" s="265"/>
      <c r="F114" s="224"/>
      <c r="G114" s="269"/>
      <c r="H114" s="271">
        <f>MAX(D$8:D$11)</f>
        <v>28</v>
      </c>
      <c r="I114" s="273">
        <f>MAX(E$8:E$11)</f>
        <v>34</v>
      </c>
      <c r="J114" s="202">
        <f t="shared" si="10"/>
        <v>0</v>
      </c>
      <c r="K114" s="203">
        <f t="shared" si="11"/>
        <v>0</v>
      </c>
      <c r="L114" s="204" t="str">
        <f>CONCATENATE(A113," - ",A114)</f>
        <v>0 - 0</v>
      </c>
    </row>
    <row r="115" spans="1:12" s="204" customFormat="1" ht="15.75" customHeight="1" hidden="1">
      <c r="A115" s="239">
        <f>Joueur!D118</f>
        <v>0</v>
      </c>
      <c r="B115" s="15" t="str">
        <f t="shared" si="9"/>
        <v>?</v>
      </c>
      <c r="C115" s="220" t="str">
        <f>Joueur!B118</f>
        <v>Z 28</v>
      </c>
      <c r="D115" s="266">
        <f>SUM(J115:J116)</f>
        <v>0</v>
      </c>
      <c r="E115" s="266">
        <f>SUM(K115:K116)</f>
        <v>0</v>
      </c>
      <c r="F115" s="224"/>
      <c r="G115" s="221"/>
      <c r="H115" s="70"/>
      <c r="I115" s="71"/>
      <c r="J115" s="203">
        <f t="shared" si="10"/>
        <v>0</v>
      </c>
      <c r="K115" s="203">
        <f t="shared" si="11"/>
        <v>0</v>
      </c>
      <c r="L115" s="204" t="str">
        <f>CONCATENATE(A115," - ",A116)</f>
        <v>0 - 0</v>
      </c>
    </row>
    <row r="116" spans="1:12" s="204" customFormat="1" ht="15.75" customHeight="1" hidden="1" thickBot="1">
      <c r="A116" s="240">
        <f>Joueur!D119</f>
        <v>0</v>
      </c>
      <c r="B116" s="16" t="str">
        <f t="shared" si="9"/>
        <v>?</v>
      </c>
      <c r="C116" s="218" t="str">
        <f>Joueur!B119</f>
        <v>Z 28</v>
      </c>
      <c r="D116" s="267"/>
      <c r="E116" s="267"/>
      <c r="F116" s="224"/>
      <c r="G116" s="221"/>
      <c r="H116" s="70"/>
      <c r="I116" s="70"/>
      <c r="J116" s="203">
        <f t="shared" si="10"/>
        <v>0</v>
      </c>
      <c r="K116" s="203">
        <f t="shared" si="11"/>
        <v>0</v>
      </c>
      <c r="L116" s="204" t="str">
        <f>CONCATENATE(A115," - ",A116)</f>
        <v>0 - 0</v>
      </c>
    </row>
    <row r="117" spans="1:12" s="204" customFormat="1" ht="15.75" customHeight="1" hidden="1">
      <c r="A117" s="241">
        <f>Joueur!D120</f>
        <v>0</v>
      </c>
      <c r="B117" s="14" t="str">
        <f t="shared" si="9"/>
        <v>?</v>
      </c>
      <c r="C117" s="216" t="str">
        <f>Joueur!B120</f>
        <v>Z 29</v>
      </c>
      <c r="D117" s="264">
        <f>SUM(J117:J118)</f>
        <v>0</v>
      </c>
      <c r="E117" s="264">
        <f>SUM(K117:K118)</f>
        <v>0</v>
      </c>
      <c r="F117" s="224"/>
      <c r="G117" s="268" t="str">
        <f>C117</f>
        <v>Z 29</v>
      </c>
      <c r="H117" s="270">
        <f>SUM(D117:D120)</f>
        <v>0</v>
      </c>
      <c r="I117" s="272">
        <f>SUM(E117:E120)</f>
        <v>0</v>
      </c>
      <c r="J117" s="202">
        <f t="shared" si="10"/>
        <v>0</v>
      </c>
      <c r="K117" s="203">
        <f t="shared" si="11"/>
        <v>0</v>
      </c>
      <c r="L117" s="204" t="str">
        <f>CONCATENATE(A117," - ",A118)</f>
        <v>0 - 0</v>
      </c>
    </row>
    <row r="118" spans="1:12" s="204" customFormat="1" ht="15.75" customHeight="1" hidden="1" thickBot="1">
      <c r="A118" s="239">
        <f>Joueur!D121</f>
        <v>0</v>
      </c>
      <c r="B118" s="15" t="str">
        <f t="shared" si="9"/>
        <v>?</v>
      </c>
      <c r="C118" s="217" t="str">
        <f>Joueur!B121</f>
        <v>Z 29</v>
      </c>
      <c r="D118" s="265"/>
      <c r="E118" s="265"/>
      <c r="F118" s="224"/>
      <c r="G118" s="269"/>
      <c r="H118" s="271">
        <f>MAX(D$8:D$11)</f>
        <v>28</v>
      </c>
      <c r="I118" s="273">
        <f>MAX(E$8:E$11)</f>
        <v>34</v>
      </c>
      <c r="J118" s="202">
        <f t="shared" si="10"/>
        <v>0</v>
      </c>
      <c r="K118" s="203">
        <f t="shared" si="11"/>
        <v>0</v>
      </c>
      <c r="L118" s="204" t="str">
        <f>CONCATENATE(A117," - ",A118)</f>
        <v>0 - 0</v>
      </c>
    </row>
    <row r="119" spans="1:12" s="204" customFormat="1" ht="15.75" customHeight="1" hidden="1">
      <c r="A119" s="239">
        <f>Joueur!D122</f>
        <v>0</v>
      </c>
      <c r="B119" s="15" t="str">
        <f t="shared" si="9"/>
        <v>?</v>
      </c>
      <c r="C119" s="220" t="str">
        <f>Joueur!B122</f>
        <v>Z 29</v>
      </c>
      <c r="D119" s="266">
        <f>SUM(J119:J120)</f>
        <v>0</v>
      </c>
      <c r="E119" s="266">
        <f>SUM(K119:K120)</f>
        <v>0</v>
      </c>
      <c r="F119" s="224"/>
      <c r="G119" s="221"/>
      <c r="H119" s="70"/>
      <c r="I119" s="71"/>
      <c r="J119" s="203">
        <f t="shared" si="10"/>
        <v>0</v>
      </c>
      <c r="K119" s="203">
        <f t="shared" si="11"/>
        <v>0</v>
      </c>
      <c r="L119" s="204" t="str">
        <f>CONCATENATE(A119," - ",A120)</f>
        <v>0 - 0</v>
      </c>
    </row>
    <row r="120" spans="1:12" s="204" customFormat="1" ht="15.75" customHeight="1" hidden="1" thickBot="1">
      <c r="A120" s="240">
        <f>Joueur!D123</f>
        <v>0</v>
      </c>
      <c r="B120" s="16" t="str">
        <f t="shared" si="9"/>
        <v>?</v>
      </c>
      <c r="C120" s="218" t="str">
        <f>Joueur!B123</f>
        <v>Z 29</v>
      </c>
      <c r="D120" s="267"/>
      <c r="E120" s="267"/>
      <c r="F120" s="224"/>
      <c r="G120" s="221"/>
      <c r="H120" s="70"/>
      <c r="I120" s="70"/>
      <c r="J120" s="203">
        <f t="shared" si="10"/>
        <v>0</v>
      </c>
      <c r="K120" s="203">
        <f t="shared" si="11"/>
        <v>0</v>
      </c>
      <c r="L120" s="204" t="str">
        <f>CONCATENATE(A119," - ",A120)</f>
        <v>0 - 0</v>
      </c>
    </row>
    <row r="121" spans="1:12" s="204" customFormat="1" ht="15.75" customHeight="1" hidden="1">
      <c r="A121" s="241">
        <f>Joueur!D124</f>
        <v>0</v>
      </c>
      <c r="B121" s="14" t="str">
        <f t="shared" si="9"/>
        <v>?</v>
      </c>
      <c r="C121" s="216" t="str">
        <f>Joueur!B124</f>
        <v>Z 30</v>
      </c>
      <c r="D121" s="264">
        <f>SUM(J121:J122)</f>
        <v>0</v>
      </c>
      <c r="E121" s="264">
        <f>SUM(K121:K122)</f>
        <v>0</v>
      </c>
      <c r="F121" s="224"/>
      <c r="G121" s="268" t="str">
        <f>C121</f>
        <v>Z 30</v>
      </c>
      <c r="H121" s="270">
        <f>SUM(D121:D124)</f>
        <v>0</v>
      </c>
      <c r="I121" s="272">
        <f>SUM(E121:E124)</f>
        <v>0</v>
      </c>
      <c r="J121" s="202">
        <f t="shared" si="10"/>
        <v>0</v>
      </c>
      <c r="K121" s="203">
        <f t="shared" si="11"/>
        <v>0</v>
      </c>
      <c r="L121" s="204" t="str">
        <f>CONCATENATE(A121," - ",A122)</f>
        <v>0 - 0</v>
      </c>
    </row>
    <row r="122" spans="1:12" s="204" customFormat="1" ht="15.75" customHeight="1" hidden="1" thickBot="1">
      <c r="A122" s="239">
        <f>Joueur!D125</f>
        <v>0</v>
      </c>
      <c r="B122" s="15" t="str">
        <f t="shared" si="9"/>
        <v>?</v>
      </c>
      <c r="C122" s="217" t="str">
        <f>Joueur!B125</f>
        <v>Z 30</v>
      </c>
      <c r="D122" s="265"/>
      <c r="E122" s="265"/>
      <c r="F122" s="224"/>
      <c r="G122" s="269"/>
      <c r="H122" s="271">
        <f>MAX(D$8:D$11)</f>
        <v>28</v>
      </c>
      <c r="I122" s="273">
        <f>MAX(E$8:E$11)</f>
        <v>34</v>
      </c>
      <c r="J122" s="202">
        <f t="shared" si="10"/>
        <v>0</v>
      </c>
      <c r="K122" s="203">
        <f t="shared" si="11"/>
        <v>0</v>
      </c>
      <c r="L122" s="204" t="str">
        <f>CONCATENATE(A121," - ",A122)</f>
        <v>0 - 0</v>
      </c>
    </row>
    <row r="123" spans="1:12" s="204" customFormat="1" ht="15.75" customHeight="1" hidden="1">
      <c r="A123" s="239">
        <f>Joueur!D126</f>
        <v>0</v>
      </c>
      <c r="B123" s="15" t="str">
        <f t="shared" si="9"/>
        <v>?</v>
      </c>
      <c r="C123" s="217" t="str">
        <f>Joueur!B126</f>
        <v>Z 30</v>
      </c>
      <c r="D123" s="266">
        <f>SUM(J123:J124)</f>
        <v>0</v>
      </c>
      <c r="E123" s="266">
        <f>SUM(K123:K124)</f>
        <v>0</v>
      </c>
      <c r="F123" s="224"/>
      <c r="G123" s="221"/>
      <c r="H123" s="70"/>
      <c r="I123" s="71"/>
      <c r="J123" s="203">
        <f t="shared" si="10"/>
        <v>0</v>
      </c>
      <c r="K123" s="203">
        <f t="shared" si="11"/>
        <v>0</v>
      </c>
      <c r="L123" s="204" t="str">
        <f>CONCATENATE(A123," - ",A124)</f>
        <v>0 - 0</v>
      </c>
    </row>
    <row r="124" spans="1:12" s="204" customFormat="1" ht="15.75" customHeight="1" hidden="1" thickBot="1">
      <c r="A124" s="240">
        <f>Joueur!D127</f>
        <v>0</v>
      </c>
      <c r="B124" s="16" t="str">
        <f t="shared" si="9"/>
        <v>?</v>
      </c>
      <c r="C124" s="218" t="str">
        <f>Joueur!B127</f>
        <v>Z 30</v>
      </c>
      <c r="D124" s="267"/>
      <c r="E124" s="267"/>
      <c r="F124" s="224"/>
      <c r="G124" s="221"/>
      <c r="H124" s="70"/>
      <c r="I124" s="70"/>
      <c r="J124" s="203">
        <f t="shared" si="10"/>
        <v>0</v>
      </c>
      <c r="K124" s="203">
        <f t="shared" si="11"/>
        <v>0</v>
      </c>
      <c r="L124" s="204" t="str">
        <f>CONCATENATE(A123," - ",A124)</f>
        <v>0 - 0</v>
      </c>
    </row>
    <row r="125" spans="1:12" s="204" customFormat="1" ht="15.75" customHeight="1" hidden="1">
      <c r="A125" s="241">
        <f>Joueur!D128</f>
        <v>0</v>
      </c>
      <c r="B125" s="14" t="str">
        <f t="shared" si="9"/>
        <v>?</v>
      </c>
      <c r="C125" s="216" t="str">
        <f>Joueur!B128</f>
        <v>Z31</v>
      </c>
      <c r="D125" s="264">
        <f>SUM(J125:J126)</f>
        <v>0</v>
      </c>
      <c r="E125" s="264">
        <f>SUM(K125:K126)</f>
        <v>0</v>
      </c>
      <c r="F125" s="224"/>
      <c r="G125" s="268" t="str">
        <f>C125</f>
        <v>Z31</v>
      </c>
      <c r="H125" s="270">
        <f>SUM(D125:D128)</f>
        <v>0</v>
      </c>
      <c r="I125" s="272">
        <f>SUM(E125:E128)</f>
        <v>0</v>
      </c>
      <c r="J125" s="202">
        <f t="shared" si="10"/>
        <v>0</v>
      </c>
      <c r="K125" s="203">
        <f t="shared" si="11"/>
        <v>0</v>
      </c>
      <c r="L125" s="204" t="str">
        <f>CONCATENATE(A125," - ",A126)</f>
        <v>0 - 0</v>
      </c>
    </row>
    <row r="126" spans="1:12" s="204" customFormat="1" ht="15.75" customHeight="1" hidden="1" thickBot="1">
      <c r="A126" s="239">
        <f>Joueur!D129</f>
        <v>0</v>
      </c>
      <c r="B126" s="15" t="str">
        <f t="shared" si="9"/>
        <v>?</v>
      </c>
      <c r="C126" s="217" t="str">
        <f>Joueur!B129</f>
        <v>Z31</v>
      </c>
      <c r="D126" s="265"/>
      <c r="E126" s="265"/>
      <c r="F126" s="224"/>
      <c r="G126" s="269"/>
      <c r="H126" s="271">
        <f>MAX(D$8:D$11)</f>
        <v>28</v>
      </c>
      <c r="I126" s="273">
        <f>MAX(E$8:E$11)</f>
        <v>34</v>
      </c>
      <c r="J126" s="202">
        <f t="shared" si="10"/>
        <v>0</v>
      </c>
      <c r="K126" s="203">
        <f t="shared" si="11"/>
        <v>0</v>
      </c>
      <c r="L126" s="204" t="str">
        <f>CONCATENATE(A125," - ",A126)</f>
        <v>0 - 0</v>
      </c>
    </row>
    <row r="127" spans="1:12" s="204" customFormat="1" ht="15.75" customHeight="1" hidden="1">
      <c r="A127" s="239">
        <f>Joueur!D130</f>
        <v>0</v>
      </c>
      <c r="B127" s="15" t="str">
        <f t="shared" si="9"/>
        <v>?</v>
      </c>
      <c r="C127" s="217" t="str">
        <f>Joueur!B130</f>
        <v>Z31</v>
      </c>
      <c r="D127" s="266">
        <f>SUM(J127:J128)</f>
        <v>0</v>
      </c>
      <c r="E127" s="266">
        <f>SUM(K127:K128)</f>
        <v>0</v>
      </c>
      <c r="F127" s="224"/>
      <c r="G127" s="221"/>
      <c r="H127" s="70"/>
      <c r="I127" s="71"/>
      <c r="J127" s="203">
        <f t="shared" si="10"/>
        <v>0</v>
      </c>
      <c r="K127" s="203">
        <f t="shared" si="11"/>
        <v>0</v>
      </c>
      <c r="L127" s="204" t="str">
        <f>CONCATENATE(A127," - ",A128)</f>
        <v>0 - 0</v>
      </c>
    </row>
    <row r="128" spans="1:12" s="204" customFormat="1" ht="15.75" customHeight="1" hidden="1" thickBot="1">
      <c r="A128" s="240">
        <f>Joueur!D131</f>
        <v>0</v>
      </c>
      <c r="B128" s="16" t="str">
        <f t="shared" si="9"/>
        <v>?</v>
      </c>
      <c r="C128" s="218" t="str">
        <f>Joueur!B131</f>
        <v>Z31</v>
      </c>
      <c r="D128" s="267"/>
      <c r="E128" s="267"/>
      <c r="F128" s="224"/>
      <c r="G128" s="221"/>
      <c r="H128" s="70"/>
      <c r="I128" s="70"/>
      <c r="J128" s="203">
        <f t="shared" si="10"/>
        <v>0</v>
      </c>
      <c r="K128" s="203">
        <f t="shared" si="11"/>
        <v>0</v>
      </c>
      <c r="L128" s="204" t="str">
        <f>CONCATENATE(A127," - ",A128)</f>
        <v>0 - 0</v>
      </c>
    </row>
    <row r="129" spans="1:12" s="204" customFormat="1" ht="15.75" customHeight="1" hidden="1">
      <c r="A129" s="241">
        <f>Joueur!D132</f>
        <v>0</v>
      </c>
      <c r="B129" s="14" t="str">
        <f t="shared" si="9"/>
        <v>?</v>
      </c>
      <c r="C129" s="216" t="str">
        <f>Joueur!B132</f>
        <v>Z32</v>
      </c>
      <c r="D129" s="264">
        <f>SUM(J129:J130)</f>
        <v>0</v>
      </c>
      <c r="E129" s="264">
        <f>SUM(K129:K130)</f>
        <v>0</v>
      </c>
      <c r="F129" s="224"/>
      <c r="G129" s="268" t="str">
        <f>C129</f>
        <v>Z32</v>
      </c>
      <c r="H129" s="270">
        <f>SUM(D129:D132)</f>
        <v>0</v>
      </c>
      <c r="I129" s="272">
        <f>SUM(E129:E132)</f>
        <v>0</v>
      </c>
      <c r="J129" s="202">
        <f t="shared" si="10"/>
        <v>0</v>
      </c>
      <c r="K129" s="203">
        <f t="shared" si="11"/>
        <v>0</v>
      </c>
      <c r="L129" s="204" t="str">
        <f>CONCATENATE(A129," - ",A130)</f>
        <v>0 - 0</v>
      </c>
    </row>
    <row r="130" spans="1:12" s="204" customFormat="1" ht="15.75" customHeight="1" hidden="1" thickBot="1">
      <c r="A130" s="239">
        <f>Joueur!D133</f>
        <v>0</v>
      </c>
      <c r="B130" s="15" t="str">
        <f t="shared" si="9"/>
        <v>?</v>
      </c>
      <c r="C130" s="217" t="str">
        <f>Joueur!B133</f>
        <v>Z32</v>
      </c>
      <c r="D130" s="265"/>
      <c r="E130" s="265"/>
      <c r="F130" s="224"/>
      <c r="G130" s="269"/>
      <c r="H130" s="271">
        <f>MAX(D$8:D$11)</f>
        <v>28</v>
      </c>
      <c r="I130" s="273">
        <f>MAX(E$8:E$11)</f>
        <v>34</v>
      </c>
      <c r="J130" s="202">
        <f t="shared" si="10"/>
        <v>0</v>
      </c>
      <c r="K130" s="203">
        <f t="shared" si="11"/>
        <v>0</v>
      </c>
      <c r="L130" s="204" t="str">
        <f>CONCATENATE(A129," - ",A130)</f>
        <v>0 - 0</v>
      </c>
    </row>
    <row r="131" spans="1:12" s="204" customFormat="1" ht="15.75" customHeight="1" hidden="1">
      <c r="A131" s="239">
        <f>Joueur!D134</f>
        <v>0</v>
      </c>
      <c r="B131" s="15" t="str">
        <f t="shared" si="9"/>
        <v>?</v>
      </c>
      <c r="C131" s="217" t="str">
        <f>Joueur!B134</f>
        <v>Z32</v>
      </c>
      <c r="D131" s="266">
        <f>SUM(J131:J132)</f>
        <v>0</v>
      </c>
      <c r="E131" s="266">
        <f>SUM(K131:K132)</f>
        <v>0</v>
      </c>
      <c r="F131" s="224"/>
      <c r="G131" s="221"/>
      <c r="H131" s="70"/>
      <c r="I131" s="71"/>
      <c r="J131" s="203">
        <f t="shared" si="10"/>
        <v>0</v>
      </c>
      <c r="K131" s="203">
        <f t="shared" si="11"/>
        <v>0</v>
      </c>
      <c r="L131" s="204" t="str">
        <f>CONCATENATE(A131," - ",A132)</f>
        <v>0 - 0</v>
      </c>
    </row>
    <row r="132" spans="1:12" s="204" customFormat="1" ht="15.75" customHeight="1" hidden="1" thickBot="1">
      <c r="A132" s="240">
        <f>Joueur!D135</f>
        <v>0</v>
      </c>
      <c r="B132" s="16" t="str">
        <f t="shared" si="9"/>
        <v>?</v>
      </c>
      <c r="C132" s="218" t="str">
        <f>Joueur!B135</f>
        <v>Z32</v>
      </c>
      <c r="D132" s="267"/>
      <c r="E132" s="267"/>
      <c r="F132" s="224"/>
      <c r="G132" s="221"/>
      <c r="H132" s="70"/>
      <c r="I132" s="70"/>
      <c r="J132" s="203">
        <f t="shared" si="10"/>
        <v>0</v>
      </c>
      <c r="K132" s="203">
        <f t="shared" si="11"/>
        <v>0</v>
      </c>
      <c r="L132" s="204" t="str">
        <f>CONCATENATE(A131," - ",A132)</f>
        <v>0 - 0</v>
      </c>
    </row>
    <row r="133" spans="1:12" s="204" customFormat="1" ht="15.75" customHeight="1" hidden="1">
      <c r="A133" s="241">
        <f>Joueur!D136</f>
        <v>0</v>
      </c>
      <c r="B133" s="14" t="str">
        <f aca="true" t="shared" si="12" ref="B133:B164">_xlfn.IFERROR(INDEX(Net_Idx,MATCH($A133,Net_Nom,0),1),"?")</f>
        <v>?</v>
      </c>
      <c r="C133" s="216" t="str">
        <f>Joueur!B136</f>
        <v>Z33</v>
      </c>
      <c r="D133" s="264">
        <f>SUM(J133:J134)</f>
        <v>0</v>
      </c>
      <c r="E133" s="264">
        <f>SUM(K133:K134)</f>
        <v>0</v>
      </c>
      <c r="F133" s="224"/>
      <c r="G133" s="268" t="str">
        <f>C133</f>
        <v>Z33</v>
      </c>
      <c r="H133" s="270">
        <f>SUM(D133:D136)</f>
        <v>0</v>
      </c>
      <c r="I133" s="272">
        <f>SUM(E133:E136)</f>
        <v>0</v>
      </c>
      <c r="J133" s="202">
        <f aca="true" t="shared" si="13" ref="J133:J164">_xlfn.IFERROR(INDEX(Brut_Score,MATCH($A133,Brut_Nom,0),1),0)</f>
        <v>0</v>
      </c>
      <c r="K133" s="203">
        <f aca="true" t="shared" si="14" ref="K133:K164">_xlfn.IFERROR(INDEX(Net_Score,MATCH($A133,Net_Nom,0),1),0)</f>
        <v>0</v>
      </c>
      <c r="L133" s="204" t="str">
        <f>CONCATENATE(A133," - ",A134)</f>
        <v>0 - 0</v>
      </c>
    </row>
    <row r="134" spans="1:12" s="204" customFormat="1" ht="15.75" customHeight="1" hidden="1" thickBot="1">
      <c r="A134" s="239">
        <f>Joueur!D137</f>
        <v>0</v>
      </c>
      <c r="B134" s="15" t="str">
        <f t="shared" si="12"/>
        <v>?</v>
      </c>
      <c r="C134" s="217" t="str">
        <f>Joueur!B137</f>
        <v>Z33</v>
      </c>
      <c r="D134" s="265"/>
      <c r="E134" s="265"/>
      <c r="F134" s="224"/>
      <c r="G134" s="269"/>
      <c r="H134" s="271">
        <f>MAX(D$8:D$11)</f>
        <v>28</v>
      </c>
      <c r="I134" s="273">
        <f>MAX(E$8:E$11)</f>
        <v>34</v>
      </c>
      <c r="J134" s="202">
        <f t="shared" si="13"/>
        <v>0</v>
      </c>
      <c r="K134" s="203">
        <f t="shared" si="14"/>
        <v>0</v>
      </c>
      <c r="L134" s="204" t="str">
        <f>CONCATENATE(A133," - ",A134)</f>
        <v>0 - 0</v>
      </c>
    </row>
    <row r="135" spans="1:12" s="204" customFormat="1" ht="15.75" customHeight="1" hidden="1">
      <c r="A135" s="239">
        <f>Joueur!D138</f>
        <v>0</v>
      </c>
      <c r="B135" s="15" t="str">
        <f t="shared" si="12"/>
        <v>?</v>
      </c>
      <c r="C135" s="217" t="str">
        <f>Joueur!B138</f>
        <v>Z33</v>
      </c>
      <c r="D135" s="266">
        <f>SUM(J135:J136)</f>
        <v>0</v>
      </c>
      <c r="E135" s="266">
        <f>SUM(K135:K136)</f>
        <v>0</v>
      </c>
      <c r="F135" s="224"/>
      <c r="G135" s="221"/>
      <c r="H135" s="70"/>
      <c r="I135" s="71"/>
      <c r="J135" s="203">
        <f t="shared" si="13"/>
        <v>0</v>
      </c>
      <c r="K135" s="203">
        <f t="shared" si="14"/>
        <v>0</v>
      </c>
      <c r="L135" s="204" t="str">
        <f>CONCATENATE(A135," - ",A136)</f>
        <v>0 - 0</v>
      </c>
    </row>
    <row r="136" spans="1:12" s="204" customFormat="1" ht="15.75" customHeight="1" hidden="1" thickBot="1">
      <c r="A136" s="240">
        <f>Joueur!D139</f>
        <v>0</v>
      </c>
      <c r="B136" s="16" t="str">
        <f t="shared" si="12"/>
        <v>?</v>
      </c>
      <c r="C136" s="218" t="str">
        <f>Joueur!B139</f>
        <v>Z33</v>
      </c>
      <c r="D136" s="267"/>
      <c r="E136" s="267"/>
      <c r="F136" s="224"/>
      <c r="G136" s="221"/>
      <c r="H136" s="70"/>
      <c r="I136" s="70"/>
      <c r="J136" s="203">
        <f t="shared" si="13"/>
        <v>0</v>
      </c>
      <c r="K136" s="203">
        <f t="shared" si="14"/>
        <v>0</v>
      </c>
      <c r="L136" s="204" t="str">
        <f>CONCATENATE(A135," - ",A136)</f>
        <v>0 - 0</v>
      </c>
    </row>
    <row r="137" spans="1:12" s="204" customFormat="1" ht="15.75" customHeight="1" hidden="1">
      <c r="A137" s="241">
        <f>Joueur!D140</f>
        <v>0</v>
      </c>
      <c r="B137" s="14" t="str">
        <f t="shared" si="12"/>
        <v>?</v>
      </c>
      <c r="C137" s="216" t="str">
        <f>Joueur!B140</f>
        <v>Z34</v>
      </c>
      <c r="D137" s="264">
        <f>SUM(J137:J138)</f>
        <v>0</v>
      </c>
      <c r="E137" s="264">
        <f>SUM(K137:K138)</f>
        <v>0</v>
      </c>
      <c r="F137" s="224"/>
      <c r="G137" s="268" t="str">
        <f>C137</f>
        <v>Z34</v>
      </c>
      <c r="H137" s="270">
        <f>SUM(D137:D140)</f>
        <v>0</v>
      </c>
      <c r="I137" s="272">
        <f>SUM(E137:E140)</f>
        <v>0</v>
      </c>
      <c r="J137" s="202">
        <f t="shared" si="13"/>
        <v>0</v>
      </c>
      <c r="K137" s="203">
        <f t="shared" si="14"/>
        <v>0</v>
      </c>
      <c r="L137" s="204" t="str">
        <f>CONCATENATE(A137," - ",A138)</f>
        <v>0 - 0</v>
      </c>
    </row>
    <row r="138" spans="1:12" s="204" customFormat="1" ht="15.75" customHeight="1" hidden="1" thickBot="1">
      <c r="A138" s="239">
        <f>Joueur!D141</f>
        <v>0</v>
      </c>
      <c r="B138" s="15" t="str">
        <f t="shared" si="12"/>
        <v>?</v>
      </c>
      <c r="C138" s="217" t="str">
        <f>Joueur!B141</f>
        <v>Z34</v>
      </c>
      <c r="D138" s="265"/>
      <c r="E138" s="265"/>
      <c r="F138" s="224"/>
      <c r="G138" s="269"/>
      <c r="H138" s="271">
        <f>MAX(D$8:D$11)</f>
        <v>28</v>
      </c>
      <c r="I138" s="273">
        <f>MAX(E$8:E$11)</f>
        <v>34</v>
      </c>
      <c r="J138" s="202">
        <f t="shared" si="13"/>
        <v>0</v>
      </c>
      <c r="K138" s="203">
        <f t="shared" si="14"/>
        <v>0</v>
      </c>
      <c r="L138" s="204" t="str">
        <f>CONCATENATE(A137," - ",A138)</f>
        <v>0 - 0</v>
      </c>
    </row>
    <row r="139" spans="1:12" s="204" customFormat="1" ht="15.75" customHeight="1" hidden="1">
      <c r="A139" s="239">
        <f>Joueur!D142</f>
        <v>0</v>
      </c>
      <c r="B139" s="15" t="str">
        <f t="shared" si="12"/>
        <v>?</v>
      </c>
      <c r="C139" s="217" t="str">
        <f>Joueur!B142</f>
        <v>Z34</v>
      </c>
      <c r="D139" s="266">
        <f>SUM(J139:J140)</f>
        <v>0</v>
      </c>
      <c r="E139" s="266">
        <f>SUM(K139:K140)</f>
        <v>0</v>
      </c>
      <c r="F139" s="224"/>
      <c r="G139" s="221"/>
      <c r="H139" s="70"/>
      <c r="I139" s="71"/>
      <c r="J139" s="203">
        <f t="shared" si="13"/>
        <v>0</v>
      </c>
      <c r="K139" s="203">
        <f t="shared" si="14"/>
        <v>0</v>
      </c>
      <c r="L139" s="204" t="str">
        <f>CONCATENATE(A139," - ",A140)</f>
        <v>0 - 0</v>
      </c>
    </row>
    <row r="140" spans="1:12" s="204" customFormat="1" ht="15.75" customHeight="1" hidden="1" thickBot="1">
      <c r="A140" s="240">
        <f>Joueur!D143</f>
        <v>0</v>
      </c>
      <c r="B140" s="16" t="str">
        <f t="shared" si="12"/>
        <v>?</v>
      </c>
      <c r="C140" s="218" t="str">
        <f>Joueur!B143</f>
        <v>Z34</v>
      </c>
      <c r="D140" s="267"/>
      <c r="E140" s="267"/>
      <c r="F140" s="224"/>
      <c r="G140" s="221"/>
      <c r="H140" s="70"/>
      <c r="I140" s="70"/>
      <c r="J140" s="203">
        <f t="shared" si="13"/>
        <v>0</v>
      </c>
      <c r="K140" s="203">
        <f t="shared" si="14"/>
        <v>0</v>
      </c>
      <c r="L140" s="204" t="str">
        <f>CONCATENATE(A139," - ",A140)</f>
        <v>0 - 0</v>
      </c>
    </row>
    <row r="141" spans="1:12" s="204" customFormat="1" ht="15.75" customHeight="1" hidden="1">
      <c r="A141" s="241">
        <f>Joueur!D144</f>
        <v>0</v>
      </c>
      <c r="B141" s="14" t="str">
        <f t="shared" si="12"/>
        <v>?</v>
      </c>
      <c r="C141" s="216" t="str">
        <f>Joueur!B144</f>
        <v>Z35</v>
      </c>
      <c r="D141" s="264">
        <f>SUM(J141:J142)</f>
        <v>0</v>
      </c>
      <c r="E141" s="264">
        <f>SUM(K141:K142)</f>
        <v>0</v>
      </c>
      <c r="F141" s="224"/>
      <c r="G141" s="268" t="str">
        <f>C141</f>
        <v>Z35</v>
      </c>
      <c r="H141" s="270">
        <f>SUM(D141:D144)</f>
        <v>0</v>
      </c>
      <c r="I141" s="272">
        <f>SUM(E141:E144)</f>
        <v>0</v>
      </c>
      <c r="J141" s="202">
        <f t="shared" si="13"/>
        <v>0</v>
      </c>
      <c r="K141" s="203">
        <f t="shared" si="14"/>
        <v>0</v>
      </c>
      <c r="L141" s="204" t="str">
        <f>CONCATENATE(A141," - ",A142)</f>
        <v>0 - 0</v>
      </c>
    </row>
    <row r="142" spans="1:12" s="204" customFormat="1" ht="15.75" customHeight="1" hidden="1" thickBot="1">
      <c r="A142" s="239">
        <f>Joueur!D145</f>
        <v>0</v>
      </c>
      <c r="B142" s="15" t="str">
        <f t="shared" si="12"/>
        <v>?</v>
      </c>
      <c r="C142" s="217" t="str">
        <f>Joueur!B145</f>
        <v>Z35</v>
      </c>
      <c r="D142" s="265"/>
      <c r="E142" s="265"/>
      <c r="F142" s="224"/>
      <c r="G142" s="269"/>
      <c r="H142" s="271">
        <f>MAX(D$8:D$11)</f>
        <v>28</v>
      </c>
      <c r="I142" s="273">
        <f>MAX(E$8:E$11)</f>
        <v>34</v>
      </c>
      <c r="J142" s="202">
        <f t="shared" si="13"/>
        <v>0</v>
      </c>
      <c r="K142" s="203">
        <f t="shared" si="14"/>
        <v>0</v>
      </c>
      <c r="L142" s="204" t="str">
        <f>CONCATENATE(A141," - ",A142)</f>
        <v>0 - 0</v>
      </c>
    </row>
    <row r="143" spans="1:12" s="204" customFormat="1" ht="15.75" customHeight="1" hidden="1">
      <c r="A143" s="239">
        <f>Joueur!D146</f>
        <v>0</v>
      </c>
      <c r="B143" s="15" t="str">
        <f t="shared" si="12"/>
        <v>?</v>
      </c>
      <c r="C143" s="217" t="str">
        <f>Joueur!B146</f>
        <v>Z35</v>
      </c>
      <c r="D143" s="266">
        <f>SUM(J143:J144)</f>
        <v>0</v>
      </c>
      <c r="E143" s="266">
        <f>SUM(K143:K144)</f>
        <v>0</v>
      </c>
      <c r="F143" s="224"/>
      <c r="G143" s="221"/>
      <c r="H143" s="70"/>
      <c r="I143" s="71"/>
      <c r="J143" s="203">
        <f t="shared" si="13"/>
        <v>0</v>
      </c>
      <c r="K143" s="203">
        <f t="shared" si="14"/>
        <v>0</v>
      </c>
      <c r="L143" s="204" t="str">
        <f>CONCATENATE(A143," - ",A144)</f>
        <v>0 - 0</v>
      </c>
    </row>
    <row r="144" spans="1:12" s="204" customFormat="1" ht="15.75" customHeight="1" hidden="1" thickBot="1">
      <c r="A144" s="240">
        <f>Joueur!D147</f>
        <v>0</v>
      </c>
      <c r="B144" s="16" t="str">
        <f t="shared" si="12"/>
        <v>?</v>
      </c>
      <c r="C144" s="218" t="str">
        <f>Joueur!B147</f>
        <v>Z35</v>
      </c>
      <c r="D144" s="267"/>
      <c r="E144" s="267"/>
      <c r="F144" s="224"/>
      <c r="G144" s="221"/>
      <c r="H144" s="70"/>
      <c r="I144" s="70"/>
      <c r="J144" s="203">
        <f t="shared" si="13"/>
        <v>0</v>
      </c>
      <c r="K144" s="203">
        <f t="shared" si="14"/>
        <v>0</v>
      </c>
      <c r="L144" s="204" t="str">
        <f>CONCATENATE(A143," - ",A144)</f>
        <v>0 - 0</v>
      </c>
    </row>
    <row r="145" spans="1:12" s="204" customFormat="1" ht="15.75" customHeight="1" hidden="1">
      <c r="A145" s="241">
        <f>Joueur!D148</f>
        <v>0</v>
      </c>
      <c r="B145" s="14" t="str">
        <f t="shared" si="12"/>
        <v>?</v>
      </c>
      <c r="C145" s="216" t="str">
        <f>Joueur!B148</f>
        <v>Z36</v>
      </c>
      <c r="D145" s="264">
        <f>SUM(J145:J146)</f>
        <v>0</v>
      </c>
      <c r="E145" s="264">
        <f>SUM(K145:K146)</f>
        <v>0</v>
      </c>
      <c r="F145" s="224"/>
      <c r="G145" s="268" t="str">
        <f>C145</f>
        <v>Z36</v>
      </c>
      <c r="H145" s="270">
        <f>SUM(D145:D148)</f>
        <v>0</v>
      </c>
      <c r="I145" s="272">
        <f>SUM(E145:E148)</f>
        <v>0</v>
      </c>
      <c r="J145" s="202">
        <f t="shared" si="13"/>
        <v>0</v>
      </c>
      <c r="K145" s="203">
        <f t="shared" si="14"/>
        <v>0</v>
      </c>
      <c r="L145" s="204" t="str">
        <f>CONCATENATE(A145," - ",A146)</f>
        <v>0 - 0</v>
      </c>
    </row>
    <row r="146" spans="1:12" s="204" customFormat="1" ht="15.75" customHeight="1" hidden="1" thickBot="1">
      <c r="A146" s="239">
        <f>Joueur!D149</f>
        <v>0</v>
      </c>
      <c r="B146" s="15" t="str">
        <f t="shared" si="12"/>
        <v>?</v>
      </c>
      <c r="C146" s="217" t="str">
        <f>Joueur!B149</f>
        <v>Z36</v>
      </c>
      <c r="D146" s="265"/>
      <c r="E146" s="265"/>
      <c r="F146" s="224"/>
      <c r="G146" s="269"/>
      <c r="H146" s="271">
        <f>MAX(D$8:D$11)</f>
        <v>28</v>
      </c>
      <c r="I146" s="273">
        <f>MAX(E$8:E$11)</f>
        <v>34</v>
      </c>
      <c r="J146" s="202">
        <f t="shared" si="13"/>
        <v>0</v>
      </c>
      <c r="K146" s="203">
        <f t="shared" si="14"/>
        <v>0</v>
      </c>
      <c r="L146" s="204" t="str">
        <f>CONCATENATE(A145," - ",A146)</f>
        <v>0 - 0</v>
      </c>
    </row>
    <row r="147" spans="1:12" s="204" customFormat="1" ht="15.75" customHeight="1" hidden="1">
      <c r="A147" s="239">
        <f>Joueur!D150</f>
        <v>0</v>
      </c>
      <c r="B147" s="15" t="str">
        <f t="shared" si="12"/>
        <v>?</v>
      </c>
      <c r="C147" s="217" t="str">
        <f>Joueur!B150</f>
        <v>Z36</v>
      </c>
      <c r="D147" s="266">
        <f>SUM(J147:J148)</f>
        <v>0</v>
      </c>
      <c r="E147" s="266">
        <f>SUM(K147:K148)</f>
        <v>0</v>
      </c>
      <c r="F147" s="224"/>
      <c r="G147" s="221"/>
      <c r="H147" s="70"/>
      <c r="I147" s="71"/>
      <c r="J147" s="203">
        <f t="shared" si="13"/>
        <v>0</v>
      </c>
      <c r="K147" s="203">
        <f t="shared" si="14"/>
        <v>0</v>
      </c>
      <c r="L147" s="204" t="str">
        <f>CONCATENATE(A147," - ",A148)</f>
        <v>0 - 0</v>
      </c>
    </row>
    <row r="148" spans="1:12" s="204" customFormat="1" ht="15.75" customHeight="1" hidden="1" thickBot="1">
      <c r="A148" s="240">
        <f>Joueur!D151</f>
        <v>0</v>
      </c>
      <c r="B148" s="16" t="str">
        <f t="shared" si="12"/>
        <v>?</v>
      </c>
      <c r="C148" s="218" t="str">
        <f>Joueur!B151</f>
        <v>Z36</v>
      </c>
      <c r="D148" s="267"/>
      <c r="E148" s="267"/>
      <c r="F148" s="224"/>
      <c r="G148" s="221"/>
      <c r="H148" s="70"/>
      <c r="I148" s="70"/>
      <c r="J148" s="203">
        <f t="shared" si="13"/>
        <v>0</v>
      </c>
      <c r="K148" s="203">
        <f t="shared" si="14"/>
        <v>0</v>
      </c>
      <c r="L148" s="204" t="str">
        <f>CONCATENATE(A147," - ",A148)</f>
        <v>0 - 0</v>
      </c>
    </row>
    <row r="149" spans="1:12" s="204" customFormat="1" ht="15.75" customHeight="1" hidden="1">
      <c r="A149" s="241">
        <f>Joueur!D152</f>
        <v>0</v>
      </c>
      <c r="B149" s="14" t="str">
        <f t="shared" si="12"/>
        <v>?</v>
      </c>
      <c r="C149" s="216" t="str">
        <f>Joueur!B152</f>
        <v>Z37</v>
      </c>
      <c r="D149" s="264">
        <f>SUM(J149:J150)</f>
        <v>0</v>
      </c>
      <c r="E149" s="264">
        <f>SUM(K149:K150)</f>
        <v>0</v>
      </c>
      <c r="F149" s="224"/>
      <c r="G149" s="268" t="str">
        <f>C149</f>
        <v>Z37</v>
      </c>
      <c r="H149" s="270">
        <f>SUM(D149:D152)</f>
        <v>0</v>
      </c>
      <c r="I149" s="272">
        <f>SUM(E149:E152)</f>
        <v>0</v>
      </c>
      <c r="J149" s="202">
        <f t="shared" si="13"/>
        <v>0</v>
      </c>
      <c r="K149" s="203">
        <f t="shared" si="14"/>
        <v>0</v>
      </c>
      <c r="L149" s="204" t="str">
        <f>CONCATENATE(A149," - ",A150)</f>
        <v>0 - 0</v>
      </c>
    </row>
    <row r="150" spans="1:12" s="204" customFormat="1" ht="15.75" customHeight="1" hidden="1" thickBot="1">
      <c r="A150" s="239">
        <f>Joueur!D153</f>
        <v>0</v>
      </c>
      <c r="B150" s="15" t="str">
        <f t="shared" si="12"/>
        <v>?</v>
      </c>
      <c r="C150" s="217" t="str">
        <f>Joueur!B153</f>
        <v>Z37</v>
      </c>
      <c r="D150" s="265"/>
      <c r="E150" s="265"/>
      <c r="F150" s="224"/>
      <c r="G150" s="269"/>
      <c r="H150" s="271">
        <f>MAX(D$8:D$11)</f>
        <v>28</v>
      </c>
      <c r="I150" s="273">
        <f>MAX(E$8:E$11)</f>
        <v>34</v>
      </c>
      <c r="J150" s="202">
        <f t="shared" si="13"/>
        <v>0</v>
      </c>
      <c r="K150" s="203">
        <f t="shared" si="14"/>
        <v>0</v>
      </c>
      <c r="L150" s="204" t="str">
        <f>CONCATENATE(A149," - ",A150)</f>
        <v>0 - 0</v>
      </c>
    </row>
    <row r="151" spans="1:12" s="204" customFormat="1" ht="15.75" customHeight="1" hidden="1">
      <c r="A151" s="239">
        <f>Joueur!D154</f>
        <v>0</v>
      </c>
      <c r="B151" s="15" t="str">
        <f t="shared" si="12"/>
        <v>?</v>
      </c>
      <c r="C151" s="217" t="str">
        <f>Joueur!B154</f>
        <v>Z37</v>
      </c>
      <c r="D151" s="266">
        <f>SUM(J151:J152)</f>
        <v>0</v>
      </c>
      <c r="E151" s="266">
        <f>SUM(K151:K152)</f>
        <v>0</v>
      </c>
      <c r="F151" s="224"/>
      <c r="G151" s="221"/>
      <c r="H151" s="70"/>
      <c r="I151" s="71"/>
      <c r="J151" s="203">
        <f t="shared" si="13"/>
        <v>0</v>
      </c>
      <c r="K151" s="203">
        <f t="shared" si="14"/>
        <v>0</v>
      </c>
      <c r="L151" s="204" t="str">
        <f>CONCATENATE(A151," - ",A152)</f>
        <v>0 - 0</v>
      </c>
    </row>
    <row r="152" spans="1:12" s="204" customFormat="1" ht="15.75" customHeight="1" hidden="1" thickBot="1">
      <c r="A152" s="240">
        <f>Joueur!D155</f>
        <v>0</v>
      </c>
      <c r="B152" s="16" t="str">
        <f t="shared" si="12"/>
        <v>?</v>
      </c>
      <c r="C152" s="218" t="str">
        <f>Joueur!B155</f>
        <v>Z37</v>
      </c>
      <c r="D152" s="267"/>
      <c r="E152" s="267"/>
      <c r="F152" s="224"/>
      <c r="G152" s="221"/>
      <c r="H152" s="70"/>
      <c r="I152" s="70"/>
      <c r="J152" s="203">
        <f t="shared" si="13"/>
        <v>0</v>
      </c>
      <c r="K152" s="203">
        <f t="shared" si="14"/>
        <v>0</v>
      </c>
      <c r="L152" s="204" t="str">
        <f>CONCATENATE(A151," - ",A152)</f>
        <v>0 - 0</v>
      </c>
    </row>
    <row r="153" spans="1:12" s="204" customFormat="1" ht="15.75" customHeight="1" hidden="1">
      <c r="A153" s="241">
        <f>Joueur!D156</f>
        <v>0</v>
      </c>
      <c r="B153" s="14" t="str">
        <f t="shared" si="12"/>
        <v>?</v>
      </c>
      <c r="C153" s="216" t="str">
        <f>Joueur!B156</f>
        <v>Z38</v>
      </c>
      <c r="D153" s="264">
        <f>SUM(J153:J154)</f>
        <v>0</v>
      </c>
      <c r="E153" s="264">
        <f>SUM(K153:K154)</f>
        <v>0</v>
      </c>
      <c r="F153" s="224"/>
      <c r="G153" s="268" t="str">
        <f>C153</f>
        <v>Z38</v>
      </c>
      <c r="H153" s="270">
        <f>SUM(D153:D156)</f>
        <v>0</v>
      </c>
      <c r="I153" s="272">
        <f>SUM(E153:E156)</f>
        <v>0</v>
      </c>
      <c r="J153" s="202">
        <f t="shared" si="13"/>
        <v>0</v>
      </c>
      <c r="K153" s="203">
        <f t="shared" si="14"/>
        <v>0</v>
      </c>
      <c r="L153" s="204" t="str">
        <f>CONCATENATE(A153," - ",A154)</f>
        <v>0 - 0</v>
      </c>
    </row>
    <row r="154" spans="1:12" s="204" customFormat="1" ht="15.75" customHeight="1" hidden="1" thickBot="1">
      <c r="A154" s="239">
        <f>Joueur!D157</f>
        <v>0</v>
      </c>
      <c r="B154" s="15" t="str">
        <f t="shared" si="12"/>
        <v>?</v>
      </c>
      <c r="C154" s="217" t="str">
        <f>Joueur!B157</f>
        <v>Z38</v>
      </c>
      <c r="D154" s="265"/>
      <c r="E154" s="265"/>
      <c r="F154" s="224"/>
      <c r="G154" s="269"/>
      <c r="H154" s="271">
        <f>MAX(D$8:D$11)</f>
        <v>28</v>
      </c>
      <c r="I154" s="273">
        <f>MAX(E$8:E$11)</f>
        <v>34</v>
      </c>
      <c r="J154" s="202">
        <f t="shared" si="13"/>
        <v>0</v>
      </c>
      <c r="K154" s="203">
        <f t="shared" si="14"/>
        <v>0</v>
      </c>
      <c r="L154" s="204" t="str">
        <f>CONCATENATE(A153," - ",A154)</f>
        <v>0 - 0</v>
      </c>
    </row>
    <row r="155" spans="1:12" s="204" customFormat="1" ht="15.75" customHeight="1" hidden="1">
      <c r="A155" s="239">
        <f>Joueur!D158</f>
        <v>0</v>
      </c>
      <c r="B155" s="15" t="str">
        <f t="shared" si="12"/>
        <v>?</v>
      </c>
      <c r="C155" s="217" t="str">
        <f>Joueur!B158</f>
        <v>Z38</v>
      </c>
      <c r="D155" s="266">
        <f>SUM(J155:J156)</f>
        <v>0</v>
      </c>
      <c r="E155" s="266">
        <f>SUM(K155:K156)</f>
        <v>0</v>
      </c>
      <c r="F155" s="224"/>
      <c r="G155" s="221"/>
      <c r="H155" s="70"/>
      <c r="I155" s="71"/>
      <c r="J155" s="203">
        <f t="shared" si="13"/>
        <v>0</v>
      </c>
      <c r="K155" s="203">
        <f t="shared" si="14"/>
        <v>0</v>
      </c>
      <c r="L155" s="204" t="str">
        <f>CONCATENATE(A155," - ",A156)</f>
        <v>0 - 0</v>
      </c>
    </row>
    <row r="156" spans="1:12" s="204" customFormat="1" ht="15.75" customHeight="1" hidden="1" thickBot="1">
      <c r="A156" s="240">
        <f>Joueur!D159</f>
        <v>0</v>
      </c>
      <c r="B156" s="16" t="str">
        <f t="shared" si="12"/>
        <v>?</v>
      </c>
      <c r="C156" s="218" t="str">
        <f>Joueur!B159</f>
        <v>Z38</v>
      </c>
      <c r="D156" s="267"/>
      <c r="E156" s="267"/>
      <c r="F156" s="224"/>
      <c r="G156" s="221"/>
      <c r="H156" s="70"/>
      <c r="I156" s="70"/>
      <c r="J156" s="203">
        <f t="shared" si="13"/>
        <v>0</v>
      </c>
      <c r="K156" s="203">
        <f t="shared" si="14"/>
        <v>0</v>
      </c>
      <c r="L156" s="204" t="str">
        <f>CONCATENATE(A155," - ",A156)</f>
        <v>0 - 0</v>
      </c>
    </row>
    <row r="157" spans="1:12" s="204" customFormat="1" ht="15.75" customHeight="1" hidden="1">
      <c r="A157" s="241">
        <f>Joueur!D160</f>
        <v>0</v>
      </c>
      <c r="B157" s="14" t="str">
        <f t="shared" si="12"/>
        <v>?</v>
      </c>
      <c r="C157" s="216" t="str">
        <f>Joueur!B160</f>
        <v>Z39</v>
      </c>
      <c r="D157" s="264">
        <f>SUM(J157:J158)</f>
        <v>0</v>
      </c>
      <c r="E157" s="264">
        <f>SUM(K157:K158)</f>
        <v>0</v>
      </c>
      <c r="F157" s="224"/>
      <c r="G157" s="268" t="str">
        <f>C157</f>
        <v>Z39</v>
      </c>
      <c r="H157" s="270">
        <f>SUM(D157:D160)</f>
        <v>0</v>
      </c>
      <c r="I157" s="272">
        <f>SUM(E157:E160)</f>
        <v>0</v>
      </c>
      <c r="J157" s="202">
        <f t="shared" si="13"/>
        <v>0</v>
      </c>
      <c r="K157" s="203">
        <f t="shared" si="14"/>
        <v>0</v>
      </c>
      <c r="L157" s="204" t="str">
        <f>CONCATENATE(A157," - ",A158)</f>
        <v>0 - 0</v>
      </c>
    </row>
    <row r="158" spans="1:12" s="204" customFormat="1" ht="15.75" customHeight="1" hidden="1" thickBot="1">
      <c r="A158" s="239">
        <f>Joueur!D161</f>
        <v>0</v>
      </c>
      <c r="B158" s="15" t="str">
        <f t="shared" si="12"/>
        <v>?</v>
      </c>
      <c r="C158" s="217" t="str">
        <f>Joueur!B161</f>
        <v>Z39</v>
      </c>
      <c r="D158" s="265"/>
      <c r="E158" s="265"/>
      <c r="F158" s="224"/>
      <c r="G158" s="269"/>
      <c r="H158" s="271">
        <f>MAX(D$8:D$11)</f>
        <v>28</v>
      </c>
      <c r="I158" s="273">
        <f>MAX(E$8:E$11)</f>
        <v>34</v>
      </c>
      <c r="J158" s="202">
        <f t="shared" si="13"/>
        <v>0</v>
      </c>
      <c r="K158" s="203">
        <f t="shared" si="14"/>
        <v>0</v>
      </c>
      <c r="L158" s="204" t="str">
        <f>CONCATENATE(A157," - ",A158)</f>
        <v>0 - 0</v>
      </c>
    </row>
    <row r="159" spans="1:12" s="204" customFormat="1" ht="15.75" customHeight="1" hidden="1">
      <c r="A159" s="239">
        <f>Joueur!D162</f>
        <v>0</v>
      </c>
      <c r="B159" s="15" t="str">
        <f t="shared" si="12"/>
        <v>?</v>
      </c>
      <c r="C159" s="217" t="str">
        <f>Joueur!B162</f>
        <v>Z39</v>
      </c>
      <c r="D159" s="266">
        <f>SUM(J159:J160)</f>
        <v>0</v>
      </c>
      <c r="E159" s="266">
        <f>SUM(K159:K160)</f>
        <v>0</v>
      </c>
      <c r="F159" s="224"/>
      <c r="G159" s="221"/>
      <c r="H159" s="70"/>
      <c r="I159" s="71"/>
      <c r="J159" s="203">
        <f t="shared" si="13"/>
        <v>0</v>
      </c>
      <c r="K159" s="203">
        <f t="shared" si="14"/>
        <v>0</v>
      </c>
      <c r="L159" s="204" t="str">
        <f>CONCATENATE(A159," - ",A160)</f>
        <v>0 - 0</v>
      </c>
    </row>
    <row r="160" spans="1:12" s="204" customFormat="1" ht="15.75" customHeight="1" hidden="1" thickBot="1">
      <c r="A160" s="240">
        <f>Joueur!D163</f>
        <v>0</v>
      </c>
      <c r="B160" s="16" t="str">
        <f t="shared" si="12"/>
        <v>?</v>
      </c>
      <c r="C160" s="218" t="str">
        <f>Joueur!B163</f>
        <v>Z39</v>
      </c>
      <c r="D160" s="267"/>
      <c r="E160" s="267"/>
      <c r="F160" s="224"/>
      <c r="G160" s="221"/>
      <c r="H160" s="70"/>
      <c r="I160" s="70"/>
      <c r="J160" s="203">
        <f t="shared" si="13"/>
        <v>0</v>
      </c>
      <c r="K160" s="203">
        <f t="shared" si="14"/>
        <v>0</v>
      </c>
      <c r="L160" s="204" t="str">
        <f>CONCATENATE(A159," - ",A160)</f>
        <v>0 - 0</v>
      </c>
    </row>
    <row r="161" spans="1:12" s="204" customFormat="1" ht="15.75" customHeight="1" hidden="1">
      <c r="A161" s="241">
        <f>Joueur!D164</f>
        <v>0</v>
      </c>
      <c r="B161" s="14" t="str">
        <f t="shared" si="12"/>
        <v>?</v>
      </c>
      <c r="C161" s="216" t="str">
        <f>Joueur!B164</f>
        <v>Z40</v>
      </c>
      <c r="D161" s="264">
        <f>SUM(J161:J162)</f>
        <v>0</v>
      </c>
      <c r="E161" s="264">
        <f>SUM(K161:K162)</f>
        <v>0</v>
      </c>
      <c r="F161" s="224"/>
      <c r="G161" s="268" t="str">
        <f>C161</f>
        <v>Z40</v>
      </c>
      <c r="H161" s="270">
        <f>SUM(D161:D164)</f>
        <v>0</v>
      </c>
      <c r="I161" s="272">
        <f>SUM(E161:E164)</f>
        <v>0</v>
      </c>
      <c r="J161" s="202">
        <f t="shared" si="13"/>
        <v>0</v>
      </c>
      <c r="K161" s="203">
        <f t="shared" si="14"/>
        <v>0</v>
      </c>
      <c r="L161" s="204" t="str">
        <f>CONCATENATE(A161," - ",A162)</f>
        <v>0 - 0</v>
      </c>
    </row>
    <row r="162" spans="1:12" s="204" customFormat="1" ht="15.75" customHeight="1" hidden="1" thickBot="1">
      <c r="A162" s="239">
        <f>Joueur!D165</f>
        <v>0</v>
      </c>
      <c r="B162" s="15" t="str">
        <f t="shared" si="12"/>
        <v>?</v>
      </c>
      <c r="C162" s="217" t="str">
        <f>Joueur!B165</f>
        <v>Z40</v>
      </c>
      <c r="D162" s="265"/>
      <c r="E162" s="265"/>
      <c r="F162" s="224"/>
      <c r="G162" s="269"/>
      <c r="H162" s="271">
        <f>MAX(D$8:D$11)</f>
        <v>28</v>
      </c>
      <c r="I162" s="273">
        <f>MAX(E$8:E$11)</f>
        <v>34</v>
      </c>
      <c r="J162" s="202">
        <f t="shared" si="13"/>
        <v>0</v>
      </c>
      <c r="K162" s="203">
        <f t="shared" si="14"/>
        <v>0</v>
      </c>
      <c r="L162" s="204" t="str">
        <f>CONCATENATE(A161," - ",A162)</f>
        <v>0 - 0</v>
      </c>
    </row>
    <row r="163" spans="1:12" s="204" customFormat="1" ht="15.75" customHeight="1" hidden="1">
      <c r="A163" s="239">
        <f>Joueur!D166</f>
        <v>0</v>
      </c>
      <c r="B163" s="15" t="str">
        <f t="shared" si="12"/>
        <v>?</v>
      </c>
      <c r="C163" s="217" t="str">
        <f>Joueur!B166</f>
        <v>Z40</v>
      </c>
      <c r="D163" s="266">
        <f>SUM(J163:J164)</f>
        <v>0</v>
      </c>
      <c r="E163" s="266">
        <f>SUM(K163:K164)</f>
        <v>0</v>
      </c>
      <c r="F163" s="224"/>
      <c r="G163" s="221"/>
      <c r="H163" s="70"/>
      <c r="I163" s="71"/>
      <c r="J163" s="203">
        <f t="shared" si="13"/>
        <v>0</v>
      </c>
      <c r="K163" s="203">
        <f t="shared" si="14"/>
        <v>0</v>
      </c>
      <c r="L163" s="204" t="str">
        <f>CONCATENATE(A163," - ",A164)</f>
        <v>0 - 0</v>
      </c>
    </row>
    <row r="164" spans="1:12" s="204" customFormat="1" ht="15.75" customHeight="1" hidden="1" thickBot="1">
      <c r="A164" s="240">
        <f>Joueur!D167</f>
        <v>0</v>
      </c>
      <c r="B164" s="16" t="str">
        <f t="shared" si="12"/>
        <v>?</v>
      </c>
      <c r="C164" s="218" t="str">
        <f>Joueur!B167</f>
        <v>Z40</v>
      </c>
      <c r="D164" s="267"/>
      <c r="E164" s="267"/>
      <c r="F164" s="224"/>
      <c r="G164" s="221"/>
      <c r="H164" s="70"/>
      <c r="I164" s="70"/>
      <c r="J164" s="203">
        <f t="shared" si="13"/>
        <v>0</v>
      </c>
      <c r="K164" s="203">
        <f t="shared" si="14"/>
        <v>0</v>
      </c>
      <c r="L164" s="204" t="str">
        <f>CONCATENATE(A163," - ",A164)</f>
        <v>0 - 0</v>
      </c>
    </row>
    <row r="165" spans="1:12" s="204" customFormat="1" ht="15.75" customHeight="1" hidden="1">
      <c r="A165" s="241">
        <f>Joueur!D168</f>
        <v>0</v>
      </c>
      <c r="B165" s="14" t="str">
        <f aca="true" t="shared" si="15" ref="B165:B196">_xlfn.IFERROR(INDEX(Net_Idx,MATCH($A165,Net_Nom,0),1),"?")</f>
        <v>?</v>
      </c>
      <c r="C165" s="216" t="str">
        <f>Joueur!B168</f>
        <v>Z41</v>
      </c>
      <c r="D165" s="264">
        <f>SUM(J165:J166)</f>
        <v>0</v>
      </c>
      <c r="E165" s="264">
        <f>SUM(K165:K166)</f>
        <v>0</v>
      </c>
      <c r="F165" s="224"/>
      <c r="G165" s="268" t="str">
        <f>C165</f>
        <v>Z41</v>
      </c>
      <c r="H165" s="270">
        <f>SUM(D165:D168)</f>
        <v>0</v>
      </c>
      <c r="I165" s="272">
        <f>SUM(E165:E168)</f>
        <v>0</v>
      </c>
      <c r="J165" s="202">
        <f aca="true" t="shared" si="16" ref="J165:J196">_xlfn.IFERROR(INDEX(Brut_Score,MATCH($A165,Brut_Nom,0),1),0)</f>
        <v>0</v>
      </c>
      <c r="K165" s="203">
        <f aca="true" t="shared" si="17" ref="K165:K196">_xlfn.IFERROR(INDEX(Net_Score,MATCH($A165,Net_Nom,0),1),0)</f>
        <v>0</v>
      </c>
      <c r="L165" s="204" t="str">
        <f>CONCATENATE(A165," - ",A166)</f>
        <v>0 - 0</v>
      </c>
    </row>
    <row r="166" spans="1:12" s="204" customFormat="1" ht="15.75" customHeight="1" hidden="1" thickBot="1">
      <c r="A166" s="239">
        <f>Joueur!D169</f>
        <v>0</v>
      </c>
      <c r="B166" s="15" t="str">
        <f t="shared" si="15"/>
        <v>?</v>
      </c>
      <c r="C166" s="217" t="str">
        <f>Joueur!B169</f>
        <v>Z41</v>
      </c>
      <c r="D166" s="265"/>
      <c r="E166" s="265"/>
      <c r="F166" s="224"/>
      <c r="G166" s="269"/>
      <c r="H166" s="271">
        <f>MAX(D$8:D$11)</f>
        <v>28</v>
      </c>
      <c r="I166" s="273">
        <f>MAX(E$8:E$11)</f>
        <v>34</v>
      </c>
      <c r="J166" s="202">
        <f t="shared" si="16"/>
        <v>0</v>
      </c>
      <c r="K166" s="203">
        <f t="shared" si="17"/>
        <v>0</v>
      </c>
      <c r="L166" s="204" t="str">
        <f>CONCATENATE(A165," - ",A166)</f>
        <v>0 - 0</v>
      </c>
    </row>
    <row r="167" spans="1:12" s="204" customFormat="1" ht="15.75" customHeight="1" hidden="1">
      <c r="A167" s="239">
        <f>Joueur!D170</f>
        <v>0</v>
      </c>
      <c r="B167" s="15" t="str">
        <f t="shared" si="15"/>
        <v>?</v>
      </c>
      <c r="C167" s="217" t="str">
        <f>Joueur!B170</f>
        <v>Z41</v>
      </c>
      <c r="D167" s="266">
        <f>SUM(J167:J168)</f>
        <v>0</v>
      </c>
      <c r="E167" s="266">
        <f>SUM(K167:K168)</f>
        <v>0</v>
      </c>
      <c r="F167" s="224"/>
      <c r="G167" s="221"/>
      <c r="H167" s="70"/>
      <c r="I167" s="71"/>
      <c r="J167" s="203">
        <f t="shared" si="16"/>
        <v>0</v>
      </c>
      <c r="K167" s="203">
        <f t="shared" si="17"/>
        <v>0</v>
      </c>
      <c r="L167" s="204" t="str">
        <f>CONCATENATE(A167," - ",A168)</f>
        <v>0 - 0</v>
      </c>
    </row>
    <row r="168" spans="1:12" s="204" customFormat="1" ht="15.75" customHeight="1" hidden="1" thickBot="1">
      <c r="A168" s="240">
        <f>Joueur!D171</f>
        <v>0</v>
      </c>
      <c r="B168" s="16" t="str">
        <f t="shared" si="15"/>
        <v>?</v>
      </c>
      <c r="C168" s="218" t="str">
        <f>Joueur!B171</f>
        <v>Z41</v>
      </c>
      <c r="D168" s="267"/>
      <c r="E168" s="267"/>
      <c r="F168" s="224"/>
      <c r="G168" s="221"/>
      <c r="H168" s="70"/>
      <c r="I168" s="70"/>
      <c r="J168" s="203">
        <f t="shared" si="16"/>
        <v>0</v>
      </c>
      <c r="K168" s="203">
        <f t="shared" si="17"/>
        <v>0</v>
      </c>
      <c r="L168" s="204" t="str">
        <f>CONCATENATE(A167," - ",A168)</f>
        <v>0 - 0</v>
      </c>
    </row>
    <row r="169" spans="1:12" s="204" customFormat="1" ht="15.75" customHeight="1" hidden="1">
      <c r="A169" s="241">
        <f>Joueur!D172</f>
        <v>0</v>
      </c>
      <c r="B169" s="14" t="str">
        <f t="shared" si="15"/>
        <v>?</v>
      </c>
      <c r="C169" s="216" t="str">
        <f>Joueur!B172</f>
        <v>Z42</v>
      </c>
      <c r="D169" s="264">
        <f>SUM(J169:J170)</f>
        <v>0</v>
      </c>
      <c r="E169" s="264">
        <f>SUM(K169:K170)</f>
        <v>0</v>
      </c>
      <c r="F169" s="224"/>
      <c r="G169" s="268" t="str">
        <f>C169</f>
        <v>Z42</v>
      </c>
      <c r="H169" s="270">
        <f>SUM(D169:D172)</f>
        <v>0</v>
      </c>
      <c r="I169" s="272">
        <f>SUM(E169:E172)</f>
        <v>0</v>
      </c>
      <c r="J169" s="202">
        <f t="shared" si="16"/>
        <v>0</v>
      </c>
      <c r="K169" s="203">
        <f t="shared" si="17"/>
        <v>0</v>
      </c>
      <c r="L169" s="204" t="str">
        <f>CONCATENATE(A169," - ",A170)</f>
        <v>0 - 0</v>
      </c>
    </row>
    <row r="170" spans="1:12" s="204" customFormat="1" ht="15.75" customHeight="1" hidden="1" thickBot="1">
      <c r="A170" s="239">
        <f>Joueur!D173</f>
        <v>0</v>
      </c>
      <c r="B170" s="15" t="str">
        <f t="shared" si="15"/>
        <v>?</v>
      </c>
      <c r="C170" s="217" t="str">
        <f>Joueur!B173</f>
        <v>Z42</v>
      </c>
      <c r="D170" s="265"/>
      <c r="E170" s="265"/>
      <c r="F170" s="224"/>
      <c r="G170" s="269"/>
      <c r="H170" s="271">
        <f>MAX(D$8:D$11)</f>
        <v>28</v>
      </c>
      <c r="I170" s="273">
        <f>MAX(E$8:E$11)</f>
        <v>34</v>
      </c>
      <c r="J170" s="202">
        <f t="shared" si="16"/>
        <v>0</v>
      </c>
      <c r="K170" s="203">
        <f t="shared" si="17"/>
        <v>0</v>
      </c>
      <c r="L170" s="204" t="str">
        <f>CONCATENATE(A169," - ",A170)</f>
        <v>0 - 0</v>
      </c>
    </row>
    <row r="171" spans="1:12" s="204" customFormat="1" ht="15.75" customHeight="1" hidden="1">
      <c r="A171" s="239">
        <f>Joueur!D174</f>
        <v>0</v>
      </c>
      <c r="B171" s="15" t="str">
        <f t="shared" si="15"/>
        <v>?</v>
      </c>
      <c r="C171" s="217" t="str">
        <f>Joueur!B174</f>
        <v>Z42</v>
      </c>
      <c r="D171" s="266">
        <f>SUM(J171:J172)</f>
        <v>0</v>
      </c>
      <c r="E171" s="266">
        <f>SUM(K171:K172)</f>
        <v>0</v>
      </c>
      <c r="F171" s="224"/>
      <c r="G171" s="221"/>
      <c r="H171" s="70"/>
      <c r="I171" s="71"/>
      <c r="J171" s="203">
        <f t="shared" si="16"/>
        <v>0</v>
      </c>
      <c r="K171" s="203">
        <f t="shared" si="17"/>
        <v>0</v>
      </c>
      <c r="L171" s="204" t="str">
        <f>CONCATENATE(A171," - ",A172)</f>
        <v>0 - 0</v>
      </c>
    </row>
    <row r="172" spans="1:12" s="204" customFormat="1" ht="15.75" customHeight="1" hidden="1" thickBot="1">
      <c r="A172" s="240">
        <f>Joueur!D175</f>
        <v>0</v>
      </c>
      <c r="B172" s="16" t="str">
        <f t="shared" si="15"/>
        <v>?</v>
      </c>
      <c r="C172" s="218" t="str">
        <f>Joueur!B175</f>
        <v>Z42</v>
      </c>
      <c r="D172" s="267"/>
      <c r="E172" s="267"/>
      <c r="F172" s="224"/>
      <c r="G172" s="221"/>
      <c r="H172" s="70"/>
      <c r="I172" s="70"/>
      <c r="J172" s="203">
        <f t="shared" si="16"/>
        <v>0</v>
      </c>
      <c r="K172" s="203">
        <f t="shared" si="17"/>
        <v>0</v>
      </c>
      <c r="L172" s="204" t="str">
        <f>CONCATENATE(A171," - ",A172)</f>
        <v>0 - 0</v>
      </c>
    </row>
    <row r="173" spans="1:12" s="204" customFormat="1" ht="15.75" customHeight="1" hidden="1">
      <c r="A173" s="241">
        <f>Joueur!D176</f>
        <v>0</v>
      </c>
      <c r="B173" s="14" t="str">
        <f t="shared" si="15"/>
        <v>?</v>
      </c>
      <c r="C173" s="216" t="str">
        <f>Joueur!B176</f>
        <v>Z43</v>
      </c>
      <c r="D173" s="264">
        <f>SUM(J173:J174)</f>
        <v>0</v>
      </c>
      <c r="E173" s="264">
        <f>SUM(K173:K174)</f>
        <v>0</v>
      </c>
      <c r="F173" s="224"/>
      <c r="G173" s="268" t="str">
        <f>C173</f>
        <v>Z43</v>
      </c>
      <c r="H173" s="270">
        <f>SUM(D173:D176)</f>
        <v>0</v>
      </c>
      <c r="I173" s="272">
        <f>SUM(E173:E176)</f>
        <v>0</v>
      </c>
      <c r="J173" s="202">
        <f t="shared" si="16"/>
        <v>0</v>
      </c>
      <c r="K173" s="203">
        <f t="shared" si="17"/>
        <v>0</v>
      </c>
      <c r="L173" s="204" t="str">
        <f>CONCATENATE(A173," - ",A174)</f>
        <v>0 - 0</v>
      </c>
    </row>
    <row r="174" spans="1:12" s="204" customFormat="1" ht="15.75" customHeight="1" hidden="1" thickBot="1">
      <c r="A174" s="239">
        <f>Joueur!D177</f>
        <v>0</v>
      </c>
      <c r="B174" s="15" t="str">
        <f t="shared" si="15"/>
        <v>?</v>
      </c>
      <c r="C174" s="217" t="str">
        <f>Joueur!B177</f>
        <v>Z43</v>
      </c>
      <c r="D174" s="265"/>
      <c r="E174" s="265"/>
      <c r="F174" s="224"/>
      <c r="G174" s="269"/>
      <c r="H174" s="271">
        <f>MAX(D$8:D$11)</f>
        <v>28</v>
      </c>
      <c r="I174" s="273">
        <f>MAX(E$8:E$11)</f>
        <v>34</v>
      </c>
      <c r="J174" s="202">
        <f t="shared" si="16"/>
        <v>0</v>
      </c>
      <c r="K174" s="203">
        <f t="shared" si="17"/>
        <v>0</v>
      </c>
      <c r="L174" s="204" t="str">
        <f>CONCATENATE(A173," - ",A174)</f>
        <v>0 - 0</v>
      </c>
    </row>
    <row r="175" spans="1:12" s="204" customFormat="1" ht="15.75" customHeight="1" hidden="1">
      <c r="A175" s="239">
        <f>Joueur!D178</f>
        <v>0</v>
      </c>
      <c r="B175" s="15" t="str">
        <f t="shared" si="15"/>
        <v>?</v>
      </c>
      <c r="C175" s="217" t="str">
        <f>Joueur!B178</f>
        <v>Z43</v>
      </c>
      <c r="D175" s="266">
        <f>SUM(J175:J176)</f>
        <v>0</v>
      </c>
      <c r="E175" s="266">
        <f>SUM(K175:K176)</f>
        <v>0</v>
      </c>
      <c r="F175" s="224"/>
      <c r="G175" s="221"/>
      <c r="H175" s="70"/>
      <c r="I175" s="71"/>
      <c r="J175" s="203">
        <f t="shared" si="16"/>
        <v>0</v>
      </c>
      <c r="K175" s="203">
        <f t="shared" si="17"/>
        <v>0</v>
      </c>
      <c r="L175" s="204" t="str">
        <f>CONCATENATE(A175," - ",A176)</f>
        <v>0 - 0</v>
      </c>
    </row>
    <row r="176" spans="1:12" s="204" customFormat="1" ht="15.75" customHeight="1" hidden="1" thickBot="1">
      <c r="A176" s="240">
        <f>Joueur!D179</f>
        <v>0</v>
      </c>
      <c r="B176" s="16" t="str">
        <f t="shared" si="15"/>
        <v>?</v>
      </c>
      <c r="C176" s="218" t="str">
        <f>Joueur!B179</f>
        <v>Z43</v>
      </c>
      <c r="D176" s="267"/>
      <c r="E176" s="267"/>
      <c r="F176" s="224"/>
      <c r="G176" s="221"/>
      <c r="H176" s="70"/>
      <c r="I176" s="70"/>
      <c r="J176" s="203">
        <f t="shared" si="16"/>
        <v>0</v>
      </c>
      <c r="K176" s="203">
        <f t="shared" si="17"/>
        <v>0</v>
      </c>
      <c r="L176" s="204" t="str">
        <f>CONCATENATE(A175," - ",A176)</f>
        <v>0 - 0</v>
      </c>
    </row>
    <row r="177" spans="1:12" s="204" customFormat="1" ht="15.75" customHeight="1" hidden="1">
      <c r="A177" s="241">
        <f>Joueur!D180</f>
        <v>0</v>
      </c>
      <c r="B177" s="14" t="str">
        <f t="shared" si="15"/>
        <v>?</v>
      </c>
      <c r="C177" s="216" t="str">
        <f>Joueur!B180</f>
        <v>Z44</v>
      </c>
      <c r="D177" s="264">
        <f>SUM(J177:J178)</f>
        <v>0</v>
      </c>
      <c r="E177" s="264">
        <f>SUM(K177:K178)</f>
        <v>0</v>
      </c>
      <c r="F177" s="224"/>
      <c r="G177" s="268" t="str">
        <f>C177</f>
        <v>Z44</v>
      </c>
      <c r="H177" s="270">
        <f>SUM(D177:D180)</f>
        <v>0</v>
      </c>
      <c r="I177" s="272">
        <f>SUM(E177:E180)</f>
        <v>0</v>
      </c>
      <c r="J177" s="202">
        <f t="shared" si="16"/>
        <v>0</v>
      </c>
      <c r="K177" s="203">
        <f t="shared" si="17"/>
        <v>0</v>
      </c>
      <c r="L177" s="204" t="str">
        <f>CONCATENATE(A177," - ",A178)</f>
        <v>0 - 0</v>
      </c>
    </row>
    <row r="178" spans="1:12" s="204" customFormat="1" ht="15.75" customHeight="1" hidden="1" thickBot="1">
      <c r="A178" s="239">
        <f>Joueur!D181</f>
        <v>0</v>
      </c>
      <c r="B178" s="15" t="str">
        <f t="shared" si="15"/>
        <v>?</v>
      </c>
      <c r="C178" s="217" t="str">
        <f>Joueur!B181</f>
        <v>Z44</v>
      </c>
      <c r="D178" s="265"/>
      <c r="E178" s="265"/>
      <c r="F178" s="224"/>
      <c r="G178" s="269"/>
      <c r="H178" s="271">
        <f>MAX(D$8:D$11)</f>
        <v>28</v>
      </c>
      <c r="I178" s="273">
        <f>MAX(E$8:E$11)</f>
        <v>34</v>
      </c>
      <c r="J178" s="202">
        <f t="shared" si="16"/>
        <v>0</v>
      </c>
      <c r="K178" s="203">
        <f t="shared" si="17"/>
        <v>0</v>
      </c>
      <c r="L178" s="204" t="str">
        <f>CONCATENATE(A177," - ",A178)</f>
        <v>0 - 0</v>
      </c>
    </row>
    <row r="179" spans="1:12" s="204" customFormat="1" ht="15.75" customHeight="1" hidden="1">
      <c r="A179" s="239">
        <f>Joueur!D182</f>
        <v>0</v>
      </c>
      <c r="B179" s="15" t="str">
        <f t="shared" si="15"/>
        <v>?</v>
      </c>
      <c r="C179" s="217" t="str">
        <f>Joueur!B182</f>
        <v>Z44</v>
      </c>
      <c r="D179" s="266">
        <f>SUM(J179:J180)</f>
        <v>0</v>
      </c>
      <c r="E179" s="266">
        <f>SUM(K179:K180)</f>
        <v>0</v>
      </c>
      <c r="F179" s="224"/>
      <c r="G179" s="221"/>
      <c r="H179" s="70"/>
      <c r="I179" s="71"/>
      <c r="J179" s="203">
        <f t="shared" si="16"/>
        <v>0</v>
      </c>
      <c r="K179" s="203">
        <f t="shared" si="17"/>
        <v>0</v>
      </c>
      <c r="L179" s="204" t="str">
        <f>CONCATENATE(A179," - ",A180)</f>
        <v>0 - 0</v>
      </c>
    </row>
    <row r="180" spans="1:12" s="204" customFormat="1" ht="15.75" customHeight="1" hidden="1" thickBot="1">
      <c r="A180" s="240">
        <f>Joueur!D183</f>
        <v>0</v>
      </c>
      <c r="B180" s="16" t="str">
        <f t="shared" si="15"/>
        <v>?</v>
      </c>
      <c r="C180" s="218" t="str">
        <f>Joueur!B183</f>
        <v>Z44</v>
      </c>
      <c r="D180" s="267"/>
      <c r="E180" s="267"/>
      <c r="F180" s="224"/>
      <c r="G180" s="221"/>
      <c r="H180" s="70"/>
      <c r="I180" s="70"/>
      <c r="J180" s="203">
        <f t="shared" si="16"/>
        <v>0</v>
      </c>
      <c r="K180" s="203">
        <f t="shared" si="17"/>
        <v>0</v>
      </c>
      <c r="L180" s="204" t="str">
        <f>CONCATENATE(A179," - ",A180)</f>
        <v>0 - 0</v>
      </c>
    </row>
    <row r="181" spans="1:12" s="204" customFormat="1" ht="15.75" customHeight="1" hidden="1">
      <c r="A181" s="241">
        <f>Joueur!D184</f>
        <v>0</v>
      </c>
      <c r="B181" s="14" t="str">
        <f t="shared" si="15"/>
        <v>?</v>
      </c>
      <c r="C181" s="216" t="str">
        <f>Joueur!B184</f>
        <v>Z45</v>
      </c>
      <c r="D181" s="264">
        <f>SUM(J181:J182)</f>
        <v>0</v>
      </c>
      <c r="E181" s="264">
        <f>SUM(K181:K182)</f>
        <v>0</v>
      </c>
      <c r="F181" s="224"/>
      <c r="G181" s="268" t="str">
        <f>C181</f>
        <v>Z45</v>
      </c>
      <c r="H181" s="270">
        <f>SUM(D181:D184)</f>
        <v>0</v>
      </c>
      <c r="I181" s="272">
        <f>SUM(E181:E184)</f>
        <v>0</v>
      </c>
      <c r="J181" s="202">
        <f t="shared" si="16"/>
        <v>0</v>
      </c>
      <c r="K181" s="203">
        <f t="shared" si="17"/>
        <v>0</v>
      </c>
      <c r="L181" s="204" t="str">
        <f>CONCATENATE(A181," - ",A182)</f>
        <v>0 - 0</v>
      </c>
    </row>
    <row r="182" spans="1:12" s="204" customFormat="1" ht="15.75" customHeight="1" hidden="1" thickBot="1">
      <c r="A182" s="239">
        <f>Joueur!D185</f>
        <v>0</v>
      </c>
      <c r="B182" s="15" t="str">
        <f t="shared" si="15"/>
        <v>?</v>
      </c>
      <c r="C182" s="217" t="str">
        <f>Joueur!B185</f>
        <v>Z45</v>
      </c>
      <c r="D182" s="265"/>
      <c r="E182" s="265"/>
      <c r="F182" s="224"/>
      <c r="G182" s="269"/>
      <c r="H182" s="271">
        <f>MAX(D$8:D$11)</f>
        <v>28</v>
      </c>
      <c r="I182" s="273">
        <f>MAX(E$8:E$11)</f>
        <v>34</v>
      </c>
      <c r="J182" s="202">
        <f t="shared" si="16"/>
        <v>0</v>
      </c>
      <c r="K182" s="203">
        <f t="shared" si="17"/>
        <v>0</v>
      </c>
      <c r="L182" s="204" t="str">
        <f>CONCATENATE(A181," - ",A182)</f>
        <v>0 - 0</v>
      </c>
    </row>
    <row r="183" spans="1:12" s="204" customFormat="1" ht="15.75" customHeight="1" hidden="1">
      <c r="A183" s="239">
        <f>Joueur!D186</f>
        <v>0</v>
      </c>
      <c r="B183" s="15" t="str">
        <f t="shared" si="15"/>
        <v>?</v>
      </c>
      <c r="C183" s="217" t="str">
        <f>Joueur!B186</f>
        <v>Z45</v>
      </c>
      <c r="D183" s="266">
        <f>SUM(J183:J184)</f>
        <v>0</v>
      </c>
      <c r="E183" s="266">
        <f>SUM(K183:K184)</f>
        <v>0</v>
      </c>
      <c r="F183" s="224"/>
      <c r="G183" s="221"/>
      <c r="H183" s="70"/>
      <c r="I183" s="71"/>
      <c r="J183" s="203">
        <f t="shared" si="16"/>
        <v>0</v>
      </c>
      <c r="K183" s="203">
        <f t="shared" si="17"/>
        <v>0</v>
      </c>
      <c r="L183" s="204" t="str">
        <f>CONCATENATE(A183," - ",A184)</f>
        <v>0 - 0</v>
      </c>
    </row>
    <row r="184" spans="1:12" s="204" customFormat="1" ht="15.75" customHeight="1" hidden="1" thickBot="1">
      <c r="A184" s="240">
        <f>Joueur!D187</f>
        <v>0</v>
      </c>
      <c r="B184" s="16" t="str">
        <f t="shared" si="15"/>
        <v>?</v>
      </c>
      <c r="C184" s="218" t="str">
        <f>Joueur!B187</f>
        <v>Z45</v>
      </c>
      <c r="D184" s="267"/>
      <c r="E184" s="267"/>
      <c r="F184" s="224"/>
      <c r="G184" s="221"/>
      <c r="H184" s="70"/>
      <c r="I184" s="70"/>
      <c r="J184" s="203">
        <f t="shared" si="16"/>
        <v>0</v>
      </c>
      <c r="K184" s="203">
        <f t="shared" si="17"/>
        <v>0</v>
      </c>
      <c r="L184" s="204" t="str">
        <f>CONCATENATE(A183," - ",A184)</f>
        <v>0 - 0</v>
      </c>
    </row>
    <row r="185" spans="1:12" s="204" customFormat="1" ht="15.75" customHeight="1" hidden="1">
      <c r="A185" s="241">
        <f>Joueur!D188</f>
        <v>0</v>
      </c>
      <c r="B185" s="14" t="str">
        <f t="shared" si="15"/>
        <v>?</v>
      </c>
      <c r="C185" s="216" t="str">
        <f>Joueur!B188</f>
        <v>Z46</v>
      </c>
      <c r="D185" s="264">
        <f>SUM(J185:J186)</f>
        <v>0</v>
      </c>
      <c r="E185" s="264">
        <f>SUM(K185:K186)</f>
        <v>0</v>
      </c>
      <c r="F185" s="224"/>
      <c r="G185" s="268" t="str">
        <f>C185</f>
        <v>Z46</v>
      </c>
      <c r="H185" s="270">
        <f>SUM(D185:D188)</f>
        <v>0</v>
      </c>
      <c r="I185" s="272">
        <f>SUM(E185:E188)</f>
        <v>0</v>
      </c>
      <c r="J185" s="202">
        <f t="shared" si="16"/>
        <v>0</v>
      </c>
      <c r="K185" s="203">
        <f t="shared" si="17"/>
        <v>0</v>
      </c>
      <c r="L185" s="204" t="str">
        <f>CONCATENATE(A185," - ",A186)</f>
        <v>0 - 0</v>
      </c>
    </row>
    <row r="186" spans="1:12" s="204" customFormat="1" ht="15.75" customHeight="1" hidden="1" thickBot="1">
      <c r="A186" s="239">
        <f>Joueur!D189</f>
        <v>0</v>
      </c>
      <c r="B186" s="15" t="str">
        <f t="shared" si="15"/>
        <v>?</v>
      </c>
      <c r="C186" s="217" t="str">
        <f>Joueur!B189</f>
        <v>Z46</v>
      </c>
      <c r="D186" s="265"/>
      <c r="E186" s="265"/>
      <c r="F186" s="224"/>
      <c r="G186" s="269"/>
      <c r="H186" s="271">
        <f>MAX(D$8:D$11)</f>
        <v>28</v>
      </c>
      <c r="I186" s="273">
        <f>MAX(E$8:E$11)</f>
        <v>34</v>
      </c>
      <c r="J186" s="202">
        <f t="shared" si="16"/>
        <v>0</v>
      </c>
      <c r="K186" s="203">
        <f t="shared" si="17"/>
        <v>0</v>
      </c>
      <c r="L186" s="204" t="str">
        <f>CONCATENATE(A185," - ",A186)</f>
        <v>0 - 0</v>
      </c>
    </row>
    <row r="187" spans="1:12" s="204" customFormat="1" ht="15.75" customHeight="1" hidden="1">
      <c r="A187" s="239">
        <f>Joueur!D190</f>
        <v>0</v>
      </c>
      <c r="B187" s="15" t="str">
        <f t="shared" si="15"/>
        <v>?</v>
      </c>
      <c r="C187" s="217" t="str">
        <f>Joueur!B190</f>
        <v>Z46</v>
      </c>
      <c r="D187" s="266">
        <f>SUM(J187:J188)</f>
        <v>0</v>
      </c>
      <c r="E187" s="266">
        <f>SUM(K187:K188)</f>
        <v>0</v>
      </c>
      <c r="F187" s="224"/>
      <c r="G187" s="221"/>
      <c r="H187" s="70"/>
      <c r="I187" s="71"/>
      <c r="J187" s="203">
        <f t="shared" si="16"/>
        <v>0</v>
      </c>
      <c r="K187" s="203">
        <f t="shared" si="17"/>
        <v>0</v>
      </c>
      <c r="L187" s="204" t="str">
        <f>CONCATENATE(A187," - ",A188)</f>
        <v>0 - 0</v>
      </c>
    </row>
    <row r="188" spans="1:12" s="204" customFormat="1" ht="15.75" customHeight="1" hidden="1" thickBot="1">
      <c r="A188" s="240">
        <f>Joueur!D191</f>
        <v>0</v>
      </c>
      <c r="B188" s="16" t="str">
        <f t="shared" si="15"/>
        <v>?</v>
      </c>
      <c r="C188" s="218" t="str">
        <f>Joueur!B191</f>
        <v>Z46</v>
      </c>
      <c r="D188" s="267"/>
      <c r="E188" s="267"/>
      <c r="F188" s="224"/>
      <c r="G188" s="221"/>
      <c r="H188" s="70"/>
      <c r="I188" s="70"/>
      <c r="J188" s="203">
        <f t="shared" si="16"/>
        <v>0</v>
      </c>
      <c r="K188" s="203">
        <f t="shared" si="17"/>
        <v>0</v>
      </c>
      <c r="L188" s="204" t="str">
        <f>CONCATENATE(A187," - ",A188)</f>
        <v>0 - 0</v>
      </c>
    </row>
    <row r="189" spans="1:12" s="204" customFormat="1" ht="15.75" customHeight="1" hidden="1">
      <c r="A189" s="241">
        <f>Joueur!D192</f>
        <v>0</v>
      </c>
      <c r="B189" s="14" t="str">
        <f t="shared" si="15"/>
        <v>?</v>
      </c>
      <c r="C189" s="216" t="str">
        <f>Joueur!B192</f>
        <v>Z47</v>
      </c>
      <c r="D189" s="264">
        <f>SUM(J189:J190)</f>
        <v>0</v>
      </c>
      <c r="E189" s="264">
        <f>SUM(K189:K190)</f>
        <v>0</v>
      </c>
      <c r="F189" s="224"/>
      <c r="G189" s="268" t="str">
        <f>C189</f>
        <v>Z47</v>
      </c>
      <c r="H189" s="270">
        <f>SUM(D189:D192)</f>
        <v>0</v>
      </c>
      <c r="I189" s="272">
        <f>SUM(E189:E192)</f>
        <v>0</v>
      </c>
      <c r="J189" s="202">
        <f t="shared" si="16"/>
        <v>0</v>
      </c>
      <c r="K189" s="203">
        <f t="shared" si="17"/>
        <v>0</v>
      </c>
      <c r="L189" s="204" t="str">
        <f>CONCATENATE(A189," - ",A190)</f>
        <v>0 - 0</v>
      </c>
    </row>
    <row r="190" spans="1:12" s="204" customFormat="1" ht="15.75" customHeight="1" hidden="1" thickBot="1">
      <c r="A190" s="239">
        <f>Joueur!D193</f>
        <v>0</v>
      </c>
      <c r="B190" s="15" t="str">
        <f t="shared" si="15"/>
        <v>?</v>
      </c>
      <c r="C190" s="217" t="str">
        <f>Joueur!B193</f>
        <v>Z47</v>
      </c>
      <c r="D190" s="265"/>
      <c r="E190" s="265"/>
      <c r="F190" s="224"/>
      <c r="G190" s="269"/>
      <c r="H190" s="271">
        <f>MAX(D$8:D$11)</f>
        <v>28</v>
      </c>
      <c r="I190" s="273">
        <f>MAX(E$8:E$11)</f>
        <v>34</v>
      </c>
      <c r="J190" s="202">
        <f t="shared" si="16"/>
        <v>0</v>
      </c>
      <c r="K190" s="203">
        <f t="shared" si="17"/>
        <v>0</v>
      </c>
      <c r="L190" s="204" t="str">
        <f>CONCATENATE(A189," - ",A190)</f>
        <v>0 - 0</v>
      </c>
    </row>
    <row r="191" spans="1:12" s="204" customFormat="1" ht="15.75" customHeight="1" hidden="1">
      <c r="A191" s="239">
        <f>Joueur!D194</f>
        <v>0</v>
      </c>
      <c r="B191" s="15" t="str">
        <f t="shared" si="15"/>
        <v>?</v>
      </c>
      <c r="C191" s="217" t="str">
        <f>Joueur!B194</f>
        <v>Z47</v>
      </c>
      <c r="D191" s="266">
        <f>SUM(J191:J192)</f>
        <v>0</v>
      </c>
      <c r="E191" s="266">
        <f>SUM(K191:K192)</f>
        <v>0</v>
      </c>
      <c r="F191" s="224"/>
      <c r="G191" s="221"/>
      <c r="H191" s="70"/>
      <c r="I191" s="71"/>
      <c r="J191" s="203">
        <f t="shared" si="16"/>
        <v>0</v>
      </c>
      <c r="K191" s="203">
        <f t="shared" si="17"/>
        <v>0</v>
      </c>
      <c r="L191" s="204" t="str">
        <f>CONCATENATE(A191," - ",A192)</f>
        <v>0 - 0</v>
      </c>
    </row>
    <row r="192" spans="1:12" s="204" customFormat="1" ht="15.75" customHeight="1" hidden="1" thickBot="1">
      <c r="A192" s="240">
        <f>Joueur!D195</f>
        <v>0</v>
      </c>
      <c r="B192" s="16" t="str">
        <f t="shared" si="15"/>
        <v>?</v>
      </c>
      <c r="C192" s="218" t="str">
        <f>Joueur!B195</f>
        <v>Z47</v>
      </c>
      <c r="D192" s="267"/>
      <c r="E192" s="267"/>
      <c r="F192" s="224"/>
      <c r="G192" s="221"/>
      <c r="H192" s="70"/>
      <c r="I192" s="70"/>
      <c r="J192" s="203">
        <f t="shared" si="16"/>
        <v>0</v>
      </c>
      <c r="K192" s="203">
        <f t="shared" si="17"/>
        <v>0</v>
      </c>
      <c r="L192" s="204" t="str">
        <f>CONCATENATE(A191," - ",A192)</f>
        <v>0 - 0</v>
      </c>
    </row>
    <row r="193" spans="1:12" s="204" customFormat="1" ht="15.75" customHeight="1" hidden="1">
      <c r="A193" s="241">
        <f>Joueur!D196</f>
        <v>0</v>
      </c>
      <c r="B193" s="14" t="str">
        <f t="shared" si="15"/>
        <v>?</v>
      </c>
      <c r="C193" s="216" t="str">
        <f>Joueur!B196</f>
        <v>Z48</v>
      </c>
      <c r="D193" s="264">
        <f>SUM(J193:J194)</f>
        <v>0</v>
      </c>
      <c r="E193" s="264">
        <f>SUM(K193:K194)</f>
        <v>0</v>
      </c>
      <c r="F193" s="224"/>
      <c r="G193" s="268" t="str">
        <f>C193</f>
        <v>Z48</v>
      </c>
      <c r="H193" s="270">
        <f>SUM(D193:D196)</f>
        <v>0</v>
      </c>
      <c r="I193" s="272">
        <f>SUM(E193:E196)</f>
        <v>0</v>
      </c>
      <c r="J193" s="202">
        <f t="shared" si="16"/>
        <v>0</v>
      </c>
      <c r="K193" s="203">
        <f t="shared" si="17"/>
        <v>0</v>
      </c>
      <c r="L193" s="204" t="str">
        <f>CONCATENATE(A193," - ",A194)</f>
        <v>0 - 0</v>
      </c>
    </row>
    <row r="194" spans="1:12" s="204" customFormat="1" ht="15.75" customHeight="1" hidden="1" thickBot="1">
      <c r="A194" s="239">
        <f>Joueur!D197</f>
        <v>0</v>
      </c>
      <c r="B194" s="15" t="str">
        <f t="shared" si="15"/>
        <v>?</v>
      </c>
      <c r="C194" s="217" t="str">
        <f>Joueur!B197</f>
        <v>Z48</v>
      </c>
      <c r="D194" s="265"/>
      <c r="E194" s="265"/>
      <c r="F194" s="224"/>
      <c r="G194" s="269"/>
      <c r="H194" s="271">
        <f>MAX(D$8:D$11)</f>
        <v>28</v>
      </c>
      <c r="I194" s="273">
        <f>MAX(E$8:E$11)</f>
        <v>34</v>
      </c>
      <c r="J194" s="202">
        <f t="shared" si="16"/>
        <v>0</v>
      </c>
      <c r="K194" s="203">
        <f t="shared" si="17"/>
        <v>0</v>
      </c>
      <c r="L194" s="204" t="str">
        <f>CONCATENATE(A193," - ",A194)</f>
        <v>0 - 0</v>
      </c>
    </row>
    <row r="195" spans="1:12" s="204" customFormat="1" ht="15.75" customHeight="1" hidden="1">
      <c r="A195" s="239">
        <f>Joueur!D198</f>
        <v>0</v>
      </c>
      <c r="B195" s="15" t="str">
        <f t="shared" si="15"/>
        <v>?</v>
      </c>
      <c r="C195" s="217" t="str">
        <f>Joueur!B198</f>
        <v>Z48</v>
      </c>
      <c r="D195" s="266">
        <f>SUM(J195:J196)</f>
        <v>0</v>
      </c>
      <c r="E195" s="266">
        <f>SUM(K195:K196)</f>
        <v>0</v>
      </c>
      <c r="F195" s="224"/>
      <c r="G195" s="221"/>
      <c r="H195" s="70"/>
      <c r="I195" s="71"/>
      <c r="J195" s="203">
        <f t="shared" si="16"/>
        <v>0</v>
      </c>
      <c r="K195" s="203">
        <f t="shared" si="17"/>
        <v>0</v>
      </c>
      <c r="L195" s="204" t="str">
        <f>CONCATENATE(A195," - ",A196)</f>
        <v>0 - 0</v>
      </c>
    </row>
    <row r="196" spans="1:12" s="204" customFormat="1" ht="15.75" customHeight="1" hidden="1" thickBot="1">
      <c r="A196" s="240">
        <f>Joueur!D199</f>
        <v>0</v>
      </c>
      <c r="B196" s="16" t="str">
        <f t="shared" si="15"/>
        <v>?</v>
      </c>
      <c r="C196" s="218" t="str">
        <f>Joueur!B199</f>
        <v>Z48</v>
      </c>
      <c r="D196" s="267"/>
      <c r="E196" s="267"/>
      <c r="F196" s="224"/>
      <c r="G196" s="221"/>
      <c r="H196" s="70"/>
      <c r="I196" s="70"/>
      <c r="J196" s="203">
        <f t="shared" si="16"/>
        <v>0</v>
      </c>
      <c r="K196" s="203">
        <f t="shared" si="17"/>
        <v>0</v>
      </c>
      <c r="L196" s="204" t="str">
        <f>CONCATENATE(A195," - ",A196)</f>
        <v>0 - 0</v>
      </c>
    </row>
    <row r="197" spans="1:9" s="204" customFormat="1" ht="12.75">
      <c r="A197" s="72"/>
      <c r="B197" s="222"/>
      <c r="C197" s="72"/>
      <c r="D197" s="223"/>
      <c r="E197" s="223"/>
      <c r="F197" s="224"/>
      <c r="G197" s="73"/>
      <c r="H197" s="72"/>
      <c r="I197" s="72"/>
    </row>
    <row r="198" spans="2:7" s="204" customFormat="1" ht="12.75">
      <c r="B198" s="206"/>
      <c r="D198" s="207"/>
      <c r="E198" s="207"/>
      <c r="F198" s="205"/>
      <c r="G198" s="208"/>
    </row>
    <row r="199" spans="2:7" s="204" customFormat="1" ht="12.75">
      <c r="B199" s="206"/>
      <c r="D199" s="207"/>
      <c r="E199" s="207"/>
      <c r="F199" s="205"/>
      <c r="G199" s="208"/>
    </row>
    <row r="200" spans="2:7" s="204" customFormat="1" ht="12.75">
      <c r="B200" s="206"/>
      <c r="D200" s="207"/>
      <c r="E200" s="207"/>
      <c r="F200" s="205"/>
      <c r="G200" s="208"/>
    </row>
    <row r="201" spans="2:7" s="204" customFormat="1" ht="12.75">
      <c r="B201" s="206"/>
      <c r="D201" s="207"/>
      <c r="E201" s="207"/>
      <c r="F201" s="205"/>
      <c r="G201" s="208"/>
    </row>
    <row r="202" spans="2:7" s="204" customFormat="1" ht="12.75">
      <c r="B202" s="206"/>
      <c r="D202" s="207"/>
      <c r="E202" s="207"/>
      <c r="F202" s="205"/>
      <c r="G202" s="208"/>
    </row>
    <row r="203" spans="2:7" s="204" customFormat="1" ht="12.75">
      <c r="B203" s="206"/>
      <c r="D203" s="207"/>
      <c r="E203" s="207"/>
      <c r="F203" s="205"/>
      <c r="G203" s="208"/>
    </row>
    <row r="204" spans="2:7" s="204" customFormat="1" ht="12.75">
      <c r="B204" s="206"/>
      <c r="D204" s="207"/>
      <c r="E204" s="207"/>
      <c r="F204" s="205"/>
      <c r="G204" s="208"/>
    </row>
    <row r="205" spans="2:7" s="204" customFormat="1" ht="12.75">
      <c r="B205" s="206"/>
      <c r="D205" s="207"/>
      <c r="E205" s="207"/>
      <c r="F205" s="205"/>
      <c r="G205" s="208"/>
    </row>
    <row r="206" spans="2:7" s="204" customFormat="1" ht="12.75">
      <c r="B206" s="206"/>
      <c r="D206" s="207"/>
      <c r="E206" s="207"/>
      <c r="F206" s="205"/>
      <c r="G206" s="208"/>
    </row>
    <row r="207" spans="2:7" s="204" customFormat="1" ht="12.75">
      <c r="B207" s="206"/>
      <c r="D207" s="207"/>
      <c r="E207" s="207"/>
      <c r="F207" s="205"/>
      <c r="G207" s="208"/>
    </row>
    <row r="208" spans="2:7" s="204" customFormat="1" ht="12.75">
      <c r="B208" s="206"/>
      <c r="D208" s="207"/>
      <c r="E208" s="207"/>
      <c r="F208" s="205"/>
      <c r="G208" s="208"/>
    </row>
    <row r="209" spans="2:7" s="204" customFormat="1" ht="12.75">
      <c r="B209" s="206"/>
      <c r="D209" s="207"/>
      <c r="E209" s="207"/>
      <c r="F209" s="205"/>
      <c r="G209" s="208"/>
    </row>
    <row r="210" spans="2:7" s="204" customFormat="1" ht="12.75">
      <c r="B210" s="206"/>
      <c r="D210" s="207"/>
      <c r="E210" s="207"/>
      <c r="F210" s="205"/>
      <c r="G210" s="208"/>
    </row>
    <row r="211" spans="2:7" s="204" customFormat="1" ht="12.75">
      <c r="B211" s="206"/>
      <c r="D211" s="207"/>
      <c r="E211" s="207"/>
      <c r="F211" s="205"/>
      <c r="G211" s="208"/>
    </row>
    <row r="212" spans="2:7" s="204" customFormat="1" ht="12.75">
      <c r="B212" s="206"/>
      <c r="D212" s="207"/>
      <c r="E212" s="207"/>
      <c r="F212" s="205"/>
      <c r="G212" s="208"/>
    </row>
    <row r="213" spans="2:7" s="204" customFormat="1" ht="12.75">
      <c r="B213" s="206"/>
      <c r="D213" s="207"/>
      <c r="E213" s="207"/>
      <c r="F213" s="205"/>
      <c r="G213" s="208"/>
    </row>
    <row r="214" spans="2:7" s="204" customFormat="1" ht="12.75">
      <c r="B214" s="206"/>
      <c r="D214" s="207"/>
      <c r="E214" s="207"/>
      <c r="F214" s="205"/>
      <c r="G214" s="208"/>
    </row>
    <row r="215" spans="2:7" s="204" customFormat="1" ht="12.75">
      <c r="B215" s="206"/>
      <c r="D215" s="207"/>
      <c r="E215" s="207"/>
      <c r="F215" s="205"/>
      <c r="G215" s="208"/>
    </row>
    <row r="216" spans="2:7" s="204" customFormat="1" ht="12.75">
      <c r="B216" s="206"/>
      <c r="D216" s="207"/>
      <c r="E216" s="207"/>
      <c r="F216" s="205"/>
      <c r="G216" s="208"/>
    </row>
    <row r="217" spans="2:7" s="204" customFormat="1" ht="12.75">
      <c r="B217" s="206"/>
      <c r="D217" s="207"/>
      <c r="E217" s="207"/>
      <c r="F217" s="205"/>
      <c r="G217" s="208"/>
    </row>
    <row r="218" spans="2:7" s="204" customFormat="1" ht="12.75">
      <c r="B218" s="206"/>
      <c r="D218" s="207"/>
      <c r="E218" s="207"/>
      <c r="F218" s="205"/>
      <c r="G218" s="208"/>
    </row>
    <row r="219" spans="2:7" s="204" customFormat="1" ht="12.75">
      <c r="B219" s="206"/>
      <c r="D219" s="207"/>
      <c r="E219" s="207"/>
      <c r="F219" s="205"/>
      <c r="G219" s="208"/>
    </row>
    <row r="220" spans="2:7" s="204" customFormat="1" ht="12.75">
      <c r="B220" s="206"/>
      <c r="D220" s="207"/>
      <c r="E220" s="207"/>
      <c r="F220" s="205"/>
      <c r="G220" s="208"/>
    </row>
    <row r="221" spans="2:7" s="204" customFormat="1" ht="12.75">
      <c r="B221" s="206"/>
      <c r="D221" s="207"/>
      <c r="E221" s="207"/>
      <c r="F221" s="205"/>
      <c r="G221" s="208"/>
    </row>
    <row r="222" spans="2:7" s="204" customFormat="1" ht="12.75">
      <c r="B222" s="206"/>
      <c r="D222" s="207"/>
      <c r="E222" s="207"/>
      <c r="F222" s="205"/>
      <c r="G222" s="208"/>
    </row>
    <row r="223" spans="2:7" s="204" customFormat="1" ht="12.75">
      <c r="B223" s="206"/>
      <c r="D223" s="207"/>
      <c r="E223" s="207"/>
      <c r="F223" s="205"/>
      <c r="G223" s="208"/>
    </row>
    <row r="224" spans="2:7" s="204" customFormat="1" ht="12.75">
      <c r="B224" s="206"/>
      <c r="D224" s="207"/>
      <c r="E224" s="207"/>
      <c r="F224" s="205"/>
      <c r="G224" s="208"/>
    </row>
    <row r="225" spans="2:7" s="204" customFormat="1" ht="12.75">
      <c r="B225" s="206"/>
      <c r="D225" s="207"/>
      <c r="E225" s="207"/>
      <c r="F225" s="205"/>
      <c r="G225" s="208"/>
    </row>
    <row r="226" spans="2:7" s="204" customFormat="1" ht="12.75">
      <c r="B226" s="206"/>
      <c r="D226" s="207"/>
      <c r="E226" s="207"/>
      <c r="F226" s="205"/>
      <c r="G226" s="208"/>
    </row>
    <row r="227" spans="2:7" s="204" customFormat="1" ht="12.75">
      <c r="B227" s="206"/>
      <c r="D227" s="207"/>
      <c r="E227" s="207"/>
      <c r="F227" s="205"/>
      <c r="G227" s="208"/>
    </row>
    <row r="228" spans="2:7" s="204" customFormat="1" ht="12.75">
      <c r="B228" s="206"/>
      <c r="D228" s="207"/>
      <c r="E228" s="207"/>
      <c r="F228" s="205"/>
      <c r="G228" s="208"/>
    </row>
    <row r="229" spans="2:7" s="204" customFormat="1" ht="12.75">
      <c r="B229" s="206"/>
      <c r="D229" s="207"/>
      <c r="E229" s="207"/>
      <c r="F229" s="205"/>
      <c r="G229" s="208"/>
    </row>
    <row r="230" spans="2:7" s="204" customFormat="1" ht="12.75">
      <c r="B230" s="206"/>
      <c r="D230" s="207"/>
      <c r="E230" s="207"/>
      <c r="F230" s="205"/>
      <c r="G230" s="208"/>
    </row>
    <row r="231" spans="2:7" s="204" customFormat="1" ht="12.75">
      <c r="B231" s="206"/>
      <c r="D231" s="207"/>
      <c r="E231" s="207"/>
      <c r="F231" s="205"/>
      <c r="G231" s="208"/>
    </row>
    <row r="232" spans="2:7" s="204" customFormat="1" ht="12.75">
      <c r="B232" s="206"/>
      <c r="D232" s="207"/>
      <c r="E232" s="207"/>
      <c r="F232" s="205"/>
      <c r="G232" s="208"/>
    </row>
    <row r="233" spans="2:7" s="204" customFormat="1" ht="12.75">
      <c r="B233" s="206"/>
      <c r="D233" s="207"/>
      <c r="E233" s="207"/>
      <c r="F233" s="205"/>
      <c r="G233" s="208"/>
    </row>
    <row r="234" spans="2:7" s="204" customFormat="1" ht="12.75">
      <c r="B234" s="206"/>
      <c r="D234" s="207"/>
      <c r="E234" s="207"/>
      <c r="F234" s="205"/>
      <c r="G234" s="208"/>
    </row>
    <row r="235" spans="1:7" s="204" customFormat="1" ht="12.75">
      <c r="A235" s="91"/>
      <c r="B235" s="193"/>
      <c r="C235" s="91"/>
      <c r="D235" s="194"/>
      <c r="E235" s="194"/>
      <c r="F235" s="195"/>
      <c r="G235" s="208"/>
    </row>
    <row r="236" spans="1:7" s="204" customFormat="1" ht="12.75">
      <c r="A236" s="91"/>
      <c r="B236" s="193"/>
      <c r="C236" s="91"/>
      <c r="D236" s="194"/>
      <c r="E236" s="194"/>
      <c r="F236" s="195"/>
      <c r="G236" s="208"/>
    </row>
    <row r="237" spans="1:7" s="204" customFormat="1" ht="12.75">
      <c r="A237" s="91"/>
      <c r="B237" s="193"/>
      <c r="C237" s="91"/>
      <c r="D237" s="194"/>
      <c r="E237" s="194"/>
      <c r="F237" s="195"/>
      <c r="G237" s="208"/>
    </row>
    <row r="238" spans="1:11" s="204" customFormat="1" ht="12.75">
      <c r="A238" s="91"/>
      <c r="B238" s="193"/>
      <c r="C238" s="91"/>
      <c r="D238" s="194"/>
      <c r="E238" s="194"/>
      <c r="F238" s="195"/>
      <c r="G238" s="196"/>
      <c r="H238" s="91"/>
      <c r="I238" s="91"/>
      <c r="J238" s="91"/>
      <c r="K238" s="91"/>
    </row>
    <row r="239" spans="1:11" s="204" customFormat="1" ht="12.75">
      <c r="A239" s="91"/>
      <c r="B239" s="193"/>
      <c r="C239" s="91"/>
      <c r="D239" s="194"/>
      <c r="E239" s="194"/>
      <c r="F239" s="195"/>
      <c r="G239" s="196"/>
      <c r="H239" s="91"/>
      <c r="I239" s="91"/>
      <c r="J239" s="91"/>
      <c r="K239" s="91"/>
    </row>
    <row r="240" spans="1:11" s="204" customFormat="1" ht="12.75">
      <c r="A240" s="91"/>
      <c r="B240" s="193"/>
      <c r="C240" s="91"/>
      <c r="D240" s="194"/>
      <c r="E240" s="194"/>
      <c r="F240" s="195"/>
      <c r="G240" s="196"/>
      <c r="H240" s="91"/>
      <c r="I240" s="91"/>
      <c r="J240" s="91"/>
      <c r="K240" s="91"/>
    </row>
    <row r="241" spans="1:11" s="204" customFormat="1" ht="12.75">
      <c r="A241" s="91"/>
      <c r="B241" s="193"/>
      <c r="C241" s="91"/>
      <c r="D241" s="194"/>
      <c r="E241" s="194"/>
      <c r="F241" s="195"/>
      <c r="G241" s="196"/>
      <c r="H241" s="91"/>
      <c r="I241" s="91"/>
      <c r="J241" s="91"/>
      <c r="K241" s="91"/>
    </row>
    <row r="242" spans="1:11" s="204" customFormat="1" ht="12.75">
      <c r="A242" s="91"/>
      <c r="B242" s="193"/>
      <c r="C242" s="91"/>
      <c r="D242" s="194"/>
      <c r="E242" s="194"/>
      <c r="F242" s="195"/>
      <c r="G242" s="196"/>
      <c r="H242" s="91"/>
      <c r="I242" s="91"/>
      <c r="J242" s="91"/>
      <c r="K242" s="91"/>
    </row>
    <row r="243" spans="1:11" s="204" customFormat="1" ht="12.75">
      <c r="A243" s="91"/>
      <c r="B243" s="193"/>
      <c r="C243" s="91"/>
      <c r="D243" s="194"/>
      <c r="E243" s="194"/>
      <c r="F243" s="195"/>
      <c r="G243" s="196"/>
      <c r="H243" s="91"/>
      <c r="I243" s="91"/>
      <c r="J243" s="91"/>
      <c r="K243" s="91"/>
    </row>
    <row r="244" spans="1:11" s="204" customFormat="1" ht="12.75">
      <c r="A244" s="91"/>
      <c r="B244" s="193"/>
      <c r="C244" s="91"/>
      <c r="D244" s="194"/>
      <c r="E244" s="194"/>
      <c r="F244" s="195"/>
      <c r="G244" s="196"/>
      <c r="H244" s="91"/>
      <c r="I244" s="91"/>
      <c r="J244" s="91"/>
      <c r="K244" s="91"/>
    </row>
    <row r="245" spans="1:11" s="204" customFormat="1" ht="12.75">
      <c r="A245" s="91"/>
      <c r="B245" s="193"/>
      <c r="C245" s="91"/>
      <c r="D245" s="194"/>
      <c r="E245" s="194"/>
      <c r="F245" s="195"/>
      <c r="G245" s="196"/>
      <c r="H245" s="91"/>
      <c r="I245" s="91"/>
      <c r="J245" s="91"/>
      <c r="K245" s="91"/>
    </row>
    <row r="246" spans="1:11" s="204" customFormat="1" ht="12.75">
      <c r="A246" s="91"/>
      <c r="B246" s="193"/>
      <c r="C246" s="91"/>
      <c r="D246" s="194"/>
      <c r="E246" s="194"/>
      <c r="F246" s="195"/>
      <c r="G246" s="196"/>
      <c r="H246" s="91"/>
      <c r="I246" s="91"/>
      <c r="J246" s="91"/>
      <c r="K246" s="91"/>
    </row>
    <row r="247" spans="1:11" s="204" customFormat="1" ht="12.75">
      <c r="A247" s="91"/>
      <c r="B247" s="193"/>
      <c r="C247" s="91"/>
      <c r="D247" s="194"/>
      <c r="E247" s="194"/>
      <c r="F247" s="195"/>
      <c r="G247" s="196"/>
      <c r="H247" s="91"/>
      <c r="I247" s="91"/>
      <c r="J247" s="91"/>
      <c r="K247" s="91"/>
    </row>
    <row r="248" spans="1:11" s="204" customFormat="1" ht="12.75">
      <c r="A248" s="91"/>
      <c r="B248" s="193"/>
      <c r="C248" s="91"/>
      <c r="D248" s="194"/>
      <c r="E248" s="194"/>
      <c r="F248" s="195"/>
      <c r="G248" s="196"/>
      <c r="H248" s="91"/>
      <c r="I248" s="91"/>
      <c r="J248" s="91"/>
      <c r="K248" s="91"/>
    </row>
    <row r="249" spans="1:11" s="204" customFormat="1" ht="12.75">
      <c r="A249" s="91"/>
      <c r="B249" s="193"/>
      <c r="C249" s="91"/>
      <c r="D249" s="194"/>
      <c r="E249" s="194"/>
      <c r="F249" s="195"/>
      <c r="G249" s="196"/>
      <c r="H249" s="91"/>
      <c r="I249" s="91"/>
      <c r="J249" s="91"/>
      <c r="K249" s="91"/>
    </row>
    <row r="250" spans="1:11" s="204" customFormat="1" ht="12.75">
      <c r="A250" s="91"/>
      <c r="B250" s="193"/>
      <c r="C250" s="91"/>
      <c r="D250" s="194"/>
      <c r="E250" s="194"/>
      <c r="F250" s="195"/>
      <c r="G250" s="196"/>
      <c r="H250" s="91"/>
      <c r="I250" s="91"/>
      <c r="J250" s="91"/>
      <c r="K250" s="91"/>
    </row>
    <row r="251" spans="1:11" s="204" customFormat="1" ht="12.75">
      <c r="A251" s="91"/>
      <c r="B251" s="193"/>
      <c r="C251" s="91"/>
      <c r="D251" s="194"/>
      <c r="E251" s="194"/>
      <c r="F251" s="195"/>
      <c r="G251" s="196"/>
      <c r="H251" s="91"/>
      <c r="I251" s="91"/>
      <c r="J251" s="91"/>
      <c r="K251" s="91"/>
    </row>
    <row r="252" spans="1:11" s="204" customFormat="1" ht="12.75">
      <c r="A252" s="91"/>
      <c r="B252" s="193"/>
      <c r="C252" s="91"/>
      <c r="D252" s="194"/>
      <c r="E252" s="194"/>
      <c r="F252" s="195"/>
      <c r="G252" s="196"/>
      <c r="H252" s="91"/>
      <c r="I252" s="91"/>
      <c r="J252" s="91"/>
      <c r="K252" s="91"/>
    </row>
    <row r="253" spans="1:11" s="204" customFormat="1" ht="12.75">
      <c r="A253" s="91"/>
      <c r="B253" s="193"/>
      <c r="C253" s="91"/>
      <c r="D253" s="194"/>
      <c r="E253" s="194"/>
      <c r="F253" s="195"/>
      <c r="G253" s="196"/>
      <c r="H253" s="91"/>
      <c r="I253" s="91"/>
      <c r="J253" s="91"/>
      <c r="K253" s="91"/>
    </row>
    <row r="254" spans="1:11" s="204" customFormat="1" ht="12.75">
      <c r="A254" s="91"/>
      <c r="B254" s="193"/>
      <c r="C254" s="91"/>
      <c r="D254" s="194"/>
      <c r="E254" s="194"/>
      <c r="F254" s="195"/>
      <c r="G254" s="196"/>
      <c r="H254" s="91"/>
      <c r="I254" s="91"/>
      <c r="J254" s="91"/>
      <c r="K254" s="91"/>
    </row>
    <row r="255" spans="1:11" s="204" customFormat="1" ht="12.75">
      <c r="A255" s="91"/>
      <c r="B255" s="193"/>
      <c r="C255" s="91"/>
      <c r="D255" s="194"/>
      <c r="E255" s="194"/>
      <c r="F255" s="195"/>
      <c r="G255" s="196"/>
      <c r="H255" s="91"/>
      <c r="I255" s="91"/>
      <c r="J255" s="91"/>
      <c r="K255" s="91"/>
    </row>
    <row r="256" spans="1:11" s="204" customFormat="1" ht="12.75">
      <c r="A256" s="91"/>
      <c r="B256" s="193"/>
      <c r="C256" s="91"/>
      <c r="D256" s="194"/>
      <c r="E256" s="194"/>
      <c r="F256" s="195"/>
      <c r="G256" s="196"/>
      <c r="H256" s="91"/>
      <c r="I256" s="91"/>
      <c r="J256" s="91"/>
      <c r="K256" s="91"/>
    </row>
    <row r="257" spans="1:11" s="204" customFormat="1" ht="12.75">
      <c r="A257" s="91"/>
      <c r="B257" s="193"/>
      <c r="C257" s="91"/>
      <c r="D257" s="194"/>
      <c r="E257" s="194"/>
      <c r="F257" s="195"/>
      <c r="G257" s="196"/>
      <c r="H257" s="91"/>
      <c r="I257" s="91"/>
      <c r="J257" s="91"/>
      <c r="K257" s="91"/>
    </row>
    <row r="258" spans="1:11" s="204" customFormat="1" ht="12.75">
      <c r="A258" s="91"/>
      <c r="B258" s="193"/>
      <c r="C258" s="91"/>
      <c r="D258" s="194"/>
      <c r="E258" s="194"/>
      <c r="F258" s="195"/>
      <c r="G258" s="196"/>
      <c r="H258" s="91"/>
      <c r="I258" s="91"/>
      <c r="J258" s="91"/>
      <c r="K258" s="91"/>
    </row>
    <row r="259" spans="1:11" s="204" customFormat="1" ht="12.75">
      <c r="A259" s="91"/>
      <c r="B259" s="193"/>
      <c r="C259" s="91"/>
      <c r="D259" s="194"/>
      <c r="E259" s="194"/>
      <c r="F259" s="195"/>
      <c r="G259" s="196"/>
      <c r="H259" s="91"/>
      <c r="I259" s="91"/>
      <c r="J259" s="91"/>
      <c r="K259" s="91"/>
    </row>
    <row r="260" spans="1:11" s="204" customFormat="1" ht="12.75">
      <c r="A260" s="91"/>
      <c r="B260" s="193"/>
      <c r="C260" s="91"/>
      <c r="D260" s="194"/>
      <c r="E260" s="194"/>
      <c r="F260" s="195"/>
      <c r="G260" s="196"/>
      <c r="H260" s="91"/>
      <c r="I260" s="91"/>
      <c r="J260" s="91"/>
      <c r="K260" s="91"/>
    </row>
    <row r="261" spans="1:11" s="204" customFormat="1" ht="12.75">
      <c r="A261" s="91"/>
      <c r="B261" s="193"/>
      <c r="C261" s="91"/>
      <c r="D261" s="194"/>
      <c r="E261" s="194"/>
      <c r="F261" s="195"/>
      <c r="G261" s="196"/>
      <c r="H261" s="91"/>
      <c r="I261" s="91"/>
      <c r="J261" s="91"/>
      <c r="K261" s="91"/>
    </row>
    <row r="262" spans="1:11" s="204" customFormat="1" ht="12.75">
      <c r="A262" s="91"/>
      <c r="B262" s="193"/>
      <c r="C262" s="91"/>
      <c r="D262" s="194"/>
      <c r="E262" s="194"/>
      <c r="F262" s="195"/>
      <c r="G262" s="196"/>
      <c r="H262" s="91"/>
      <c r="I262" s="91"/>
      <c r="J262" s="91"/>
      <c r="K262" s="91"/>
    </row>
    <row r="263" spans="1:11" s="204" customFormat="1" ht="12.75">
      <c r="A263" s="91"/>
      <c r="B263" s="193"/>
      <c r="C263" s="91"/>
      <c r="D263" s="194"/>
      <c r="E263" s="194"/>
      <c r="F263" s="195"/>
      <c r="G263" s="196"/>
      <c r="H263" s="91"/>
      <c r="I263" s="91"/>
      <c r="J263" s="91"/>
      <c r="K263" s="91"/>
    </row>
    <row r="264" spans="1:11" s="204" customFormat="1" ht="12.75">
      <c r="A264" s="91"/>
      <c r="B264" s="193"/>
      <c r="C264" s="91"/>
      <c r="D264" s="194"/>
      <c r="E264" s="194"/>
      <c r="F264" s="195"/>
      <c r="G264" s="196"/>
      <c r="H264" s="91"/>
      <c r="I264" s="91"/>
      <c r="J264" s="91"/>
      <c r="K264" s="91"/>
    </row>
    <row r="265" spans="1:11" s="204" customFormat="1" ht="12.75">
      <c r="A265" s="91"/>
      <c r="B265" s="193"/>
      <c r="C265" s="91"/>
      <c r="D265" s="194"/>
      <c r="E265" s="194"/>
      <c r="F265" s="195"/>
      <c r="G265" s="196"/>
      <c r="H265" s="91"/>
      <c r="I265" s="91"/>
      <c r="J265" s="91"/>
      <c r="K265" s="91"/>
    </row>
    <row r="266" spans="1:11" s="204" customFormat="1" ht="12.75">
      <c r="A266" s="91"/>
      <c r="B266" s="193"/>
      <c r="C266" s="91"/>
      <c r="D266" s="194"/>
      <c r="E266" s="194"/>
      <c r="F266" s="195"/>
      <c r="G266" s="196"/>
      <c r="H266" s="91"/>
      <c r="I266" s="91"/>
      <c r="J266" s="91"/>
      <c r="K266" s="91"/>
    </row>
    <row r="267" spans="1:11" s="204" customFormat="1" ht="12.75">
      <c r="A267" s="91"/>
      <c r="B267" s="193"/>
      <c r="C267" s="91"/>
      <c r="D267" s="194"/>
      <c r="E267" s="194"/>
      <c r="F267" s="195"/>
      <c r="G267" s="196"/>
      <c r="H267" s="91"/>
      <c r="I267" s="91"/>
      <c r="J267" s="91"/>
      <c r="K267" s="91"/>
    </row>
    <row r="268" spans="1:11" s="204" customFormat="1" ht="12.75">
      <c r="A268" s="91"/>
      <c r="B268" s="193"/>
      <c r="C268" s="91"/>
      <c r="D268" s="194"/>
      <c r="E268" s="194"/>
      <c r="F268" s="195"/>
      <c r="G268" s="196"/>
      <c r="H268" s="91"/>
      <c r="I268" s="91"/>
      <c r="J268" s="91"/>
      <c r="K268" s="91"/>
    </row>
    <row r="269" spans="1:11" s="204" customFormat="1" ht="12.75">
      <c r="A269" s="91"/>
      <c r="B269" s="193"/>
      <c r="C269" s="91"/>
      <c r="D269" s="194"/>
      <c r="E269" s="194"/>
      <c r="F269" s="195"/>
      <c r="G269" s="196"/>
      <c r="H269" s="91"/>
      <c r="I269" s="91"/>
      <c r="J269" s="91"/>
      <c r="K269" s="91"/>
    </row>
    <row r="270" spans="1:11" s="204" customFormat="1" ht="12.75">
      <c r="A270" s="91"/>
      <c r="B270" s="193"/>
      <c r="C270" s="91"/>
      <c r="D270" s="194"/>
      <c r="E270" s="194"/>
      <c r="F270" s="195"/>
      <c r="G270" s="196"/>
      <c r="H270" s="91"/>
      <c r="I270" s="91"/>
      <c r="J270" s="91"/>
      <c r="K270" s="91"/>
    </row>
    <row r="271" spans="1:11" s="204" customFormat="1" ht="12.75">
      <c r="A271" s="91"/>
      <c r="B271" s="193"/>
      <c r="C271" s="91"/>
      <c r="D271" s="194"/>
      <c r="E271" s="194"/>
      <c r="F271" s="195"/>
      <c r="G271" s="196"/>
      <c r="H271" s="91"/>
      <c r="I271" s="91"/>
      <c r="J271" s="91"/>
      <c r="K271" s="91"/>
    </row>
    <row r="272" spans="1:11" s="204" customFormat="1" ht="12.75">
      <c r="A272" s="91"/>
      <c r="B272" s="193"/>
      <c r="C272" s="91"/>
      <c r="D272" s="194"/>
      <c r="E272" s="194"/>
      <c r="F272" s="195"/>
      <c r="G272" s="196"/>
      <c r="H272" s="91"/>
      <c r="I272" s="91"/>
      <c r="J272" s="91"/>
      <c r="K272" s="91"/>
    </row>
    <row r="273" spans="1:11" s="204" customFormat="1" ht="12.75">
      <c r="A273" s="91"/>
      <c r="B273" s="193"/>
      <c r="C273" s="91"/>
      <c r="D273" s="194"/>
      <c r="E273" s="194"/>
      <c r="F273" s="195"/>
      <c r="G273" s="196"/>
      <c r="H273" s="91"/>
      <c r="I273" s="91"/>
      <c r="J273" s="91"/>
      <c r="K273" s="91"/>
    </row>
    <row r="274" spans="1:11" s="204" customFormat="1" ht="12.75">
      <c r="A274" s="91"/>
      <c r="B274" s="193"/>
      <c r="C274" s="91"/>
      <c r="D274" s="194"/>
      <c r="E274" s="194"/>
      <c r="F274" s="195"/>
      <c r="G274" s="196"/>
      <c r="H274" s="91"/>
      <c r="I274" s="91"/>
      <c r="J274" s="91"/>
      <c r="K274" s="91"/>
    </row>
    <row r="275" spans="1:11" s="204" customFormat="1" ht="12.75">
      <c r="A275" s="91"/>
      <c r="B275" s="193"/>
      <c r="C275" s="91"/>
      <c r="D275" s="194"/>
      <c r="E275" s="194"/>
      <c r="F275" s="195"/>
      <c r="G275" s="196"/>
      <c r="H275" s="91"/>
      <c r="I275" s="91"/>
      <c r="J275" s="91"/>
      <c r="K275" s="91"/>
    </row>
    <row r="276" spans="1:11" s="204" customFormat="1" ht="12.75">
      <c r="A276" s="91"/>
      <c r="B276" s="193"/>
      <c r="C276" s="91"/>
      <c r="D276" s="194"/>
      <c r="E276" s="194"/>
      <c r="F276" s="195"/>
      <c r="G276" s="196"/>
      <c r="H276" s="91"/>
      <c r="I276" s="91"/>
      <c r="J276" s="91"/>
      <c r="K276" s="91"/>
    </row>
    <row r="277" spans="1:11" s="204" customFormat="1" ht="12.75">
      <c r="A277" s="91"/>
      <c r="B277" s="193"/>
      <c r="C277" s="91"/>
      <c r="D277" s="194"/>
      <c r="E277" s="194"/>
      <c r="F277" s="195"/>
      <c r="G277" s="196"/>
      <c r="H277" s="91"/>
      <c r="I277" s="91"/>
      <c r="J277" s="91"/>
      <c r="K277" s="91"/>
    </row>
    <row r="278" spans="1:11" s="204" customFormat="1" ht="12.75">
      <c r="A278" s="91"/>
      <c r="B278" s="193"/>
      <c r="C278" s="91"/>
      <c r="D278" s="194"/>
      <c r="E278" s="194"/>
      <c r="F278" s="195"/>
      <c r="G278" s="196"/>
      <c r="H278" s="91"/>
      <c r="I278" s="91"/>
      <c r="J278" s="91"/>
      <c r="K278" s="91"/>
    </row>
    <row r="279" spans="1:11" s="204" customFormat="1" ht="12.75">
      <c r="A279" s="91"/>
      <c r="B279" s="193"/>
      <c r="C279" s="91"/>
      <c r="D279" s="194"/>
      <c r="E279" s="194"/>
      <c r="F279" s="195"/>
      <c r="G279" s="196"/>
      <c r="H279" s="91"/>
      <c r="I279" s="91"/>
      <c r="J279" s="91"/>
      <c r="K279" s="91"/>
    </row>
    <row r="280" spans="1:11" s="204" customFormat="1" ht="12.75">
      <c r="A280" s="91"/>
      <c r="B280" s="193"/>
      <c r="C280" s="91"/>
      <c r="D280" s="194"/>
      <c r="E280" s="194"/>
      <c r="F280" s="195"/>
      <c r="G280" s="196"/>
      <c r="H280" s="91"/>
      <c r="I280" s="91"/>
      <c r="J280" s="91"/>
      <c r="K280" s="91"/>
    </row>
    <row r="281" spans="1:11" s="204" customFormat="1" ht="12.75">
      <c r="A281" s="91"/>
      <c r="B281" s="193"/>
      <c r="C281" s="91"/>
      <c r="D281" s="194"/>
      <c r="E281" s="194"/>
      <c r="F281" s="195"/>
      <c r="G281" s="196"/>
      <c r="H281" s="91"/>
      <c r="I281" s="91"/>
      <c r="J281" s="91"/>
      <c r="K281" s="91"/>
    </row>
    <row r="282" spans="1:11" s="204" customFormat="1" ht="12.75">
      <c r="A282" s="91"/>
      <c r="B282" s="193"/>
      <c r="C282" s="91"/>
      <c r="D282" s="194"/>
      <c r="E282" s="194"/>
      <c r="F282" s="195"/>
      <c r="G282" s="196"/>
      <c r="H282" s="91"/>
      <c r="I282" s="91"/>
      <c r="J282" s="91"/>
      <c r="K282" s="91"/>
    </row>
    <row r="283" spans="1:11" s="204" customFormat="1" ht="12.75">
      <c r="A283" s="91"/>
      <c r="B283" s="193"/>
      <c r="C283" s="91"/>
      <c r="D283" s="194"/>
      <c r="E283" s="194"/>
      <c r="F283" s="195"/>
      <c r="G283" s="196"/>
      <c r="H283" s="91"/>
      <c r="I283" s="91"/>
      <c r="J283" s="91"/>
      <c r="K283" s="91"/>
    </row>
    <row r="284" spans="1:11" s="204" customFormat="1" ht="12.75">
      <c r="A284" s="91"/>
      <c r="B284" s="193"/>
      <c r="C284" s="91"/>
      <c r="D284" s="194"/>
      <c r="E284" s="194"/>
      <c r="F284" s="195"/>
      <c r="G284" s="196"/>
      <c r="H284" s="91"/>
      <c r="I284" s="91"/>
      <c r="J284" s="91"/>
      <c r="K284" s="91"/>
    </row>
    <row r="285" spans="1:11" s="204" customFormat="1" ht="12.75">
      <c r="A285" s="91"/>
      <c r="B285" s="193"/>
      <c r="C285" s="91"/>
      <c r="D285" s="194"/>
      <c r="E285" s="194"/>
      <c r="F285" s="195"/>
      <c r="G285" s="196"/>
      <c r="H285" s="91"/>
      <c r="I285" s="91"/>
      <c r="J285" s="91"/>
      <c r="K285" s="91"/>
    </row>
    <row r="286" spans="1:11" s="204" customFormat="1" ht="12.75">
      <c r="A286" s="91"/>
      <c r="B286" s="193"/>
      <c r="C286" s="91"/>
      <c r="D286" s="194"/>
      <c r="E286" s="194"/>
      <c r="F286" s="195"/>
      <c r="G286" s="196"/>
      <c r="H286" s="91"/>
      <c r="I286" s="91"/>
      <c r="J286" s="91"/>
      <c r="K286" s="91"/>
    </row>
    <row r="287" spans="1:11" s="204" customFormat="1" ht="12.75">
      <c r="A287" s="91"/>
      <c r="B287" s="193"/>
      <c r="C287" s="91"/>
      <c r="D287" s="194"/>
      <c r="E287" s="194"/>
      <c r="F287" s="195"/>
      <c r="G287" s="196"/>
      <c r="H287" s="91"/>
      <c r="I287" s="91"/>
      <c r="J287" s="91"/>
      <c r="K287" s="91"/>
    </row>
    <row r="288" spans="1:11" s="204" customFormat="1" ht="12.75">
      <c r="A288" s="91"/>
      <c r="B288" s="193"/>
      <c r="C288" s="91"/>
      <c r="D288" s="194"/>
      <c r="E288" s="194"/>
      <c r="F288" s="195"/>
      <c r="G288" s="196"/>
      <c r="H288" s="91"/>
      <c r="I288" s="91"/>
      <c r="J288" s="91"/>
      <c r="K288" s="91"/>
    </row>
    <row r="289" spans="1:11" s="204" customFormat="1" ht="12.75">
      <c r="A289" s="91"/>
      <c r="B289" s="193"/>
      <c r="C289" s="91"/>
      <c r="D289" s="194"/>
      <c r="E289" s="194"/>
      <c r="F289" s="195"/>
      <c r="G289" s="196"/>
      <c r="H289" s="91"/>
      <c r="I289" s="91"/>
      <c r="J289" s="91"/>
      <c r="K289" s="91"/>
    </row>
    <row r="290" spans="1:11" s="204" customFormat="1" ht="12.75">
      <c r="A290" s="91"/>
      <c r="B290" s="193"/>
      <c r="C290" s="91"/>
      <c r="D290" s="194"/>
      <c r="E290" s="194"/>
      <c r="F290" s="195"/>
      <c r="G290" s="196"/>
      <c r="H290" s="91"/>
      <c r="I290" s="91"/>
      <c r="J290" s="91"/>
      <c r="K290" s="91"/>
    </row>
    <row r="291" spans="1:11" s="204" customFormat="1" ht="12.75">
      <c r="A291" s="91"/>
      <c r="B291" s="193"/>
      <c r="C291" s="91"/>
      <c r="D291" s="194"/>
      <c r="E291" s="194"/>
      <c r="F291" s="195"/>
      <c r="G291" s="196"/>
      <c r="H291" s="91"/>
      <c r="I291" s="91"/>
      <c r="J291" s="91"/>
      <c r="K291" s="91"/>
    </row>
    <row r="292" spans="1:11" s="204" customFormat="1" ht="12.75">
      <c r="A292" s="91"/>
      <c r="B292" s="193"/>
      <c r="C292" s="91"/>
      <c r="D292" s="194"/>
      <c r="E292" s="194"/>
      <c r="F292" s="195"/>
      <c r="G292" s="196"/>
      <c r="H292" s="91"/>
      <c r="I292" s="91"/>
      <c r="J292" s="91"/>
      <c r="K292" s="91"/>
    </row>
    <row r="293" spans="1:11" s="204" customFormat="1" ht="12.75">
      <c r="A293" s="91"/>
      <c r="B293" s="193"/>
      <c r="C293" s="91"/>
      <c r="D293" s="194"/>
      <c r="E293" s="194"/>
      <c r="F293" s="195"/>
      <c r="G293" s="196"/>
      <c r="H293" s="91"/>
      <c r="I293" s="91"/>
      <c r="J293" s="91"/>
      <c r="K293" s="91"/>
    </row>
    <row r="294" spans="1:11" s="204" customFormat="1" ht="12.75">
      <c r="A294" s="91"/>
      <c r="B294" s="193"/>
      <c r="C294" s="91"/>
      <c r="D294" s="194"/>
      <c r="E294" s="194"/>
      <c r="F294" s="195"/>
      <c r="G294" s="196"/>
      <c r="H294" s="91"/>
      <c r="I294" s="91"/>
      <c r="J294" s="91"/>
      <c r="K294" s="91"/>
    </row>
    <row r="295" spans="1:11" s="204" customFormat="1" ht="12.75">
      <c r="A295" s="91"/>
      <c r="B295" s="193"/>
      <c r="C295" s="91"/>
      <c r="D295" s="194"/>
      <c r="E295" s="194"/>
      <c r="F295" s="195"/>
      <c r="G295" s="196"/>
      <c r="H295" s="91"/>
      <c r="I295" s="91"/>
      <c r="J295" s="91"/>
      <c r="K295" s="91"/>
    </row>
    <row r="296" spans="1:11" s="204" customFormat="1" ht="12.75">
      <c r="A296" s="91"/>
      <c r="B296" s="193"/>
      <c r="C296" s="91"/>
      <c r="D296" s="194"/>
      <c r="E296" s="194"/>
      <c r="F296" s="195"/>
      <c r="G296" s="196"/>
      <c r="H296" s="91"/>
      <c r="I296" s="91"/>
      <c r="J296" s="91"/>
      <c r="K296" s="91"/>
    </row>
    <row r="297" spans="1:11" s="204" customFormat="1" ht="12.75">
      <c r="A297" s="91"/>
      <c r="B297" s="193"/>
      <c r="C297" s="91"/>
      <c r="D297" s="194"/>
      <c r="E297" s="194"/>
      <c r="F297" s="195"/>
      <c r="G297" s="196"/>
      <c r="H297" s="91"/>
      <c r="I297" s="91"/>
      <c r="J297" s="91"/>
      <c r="K297" s="91"/>
    </row>
    <row r="298" spans="1:11" s="204" customFormat="1" ht="12.75">
      <c r="A298" s="91"/>
      <c r="B298" s="193"/>
      <c r="C298" s="91"/>
      <c r="D298" s="194"/>
      <c r="E298" s="194"/>
      <c r="F298" s="195"/>
      <c r="G298" s="196"/>
      <c r="H298" s="91"/>
      <c r="I298" s="91"/>
      <c r="J298" s="91"/>
      <c r="K298" s="91"/>
    </row>
    <row r="299" spans="1:11" s="204" customFormat="1" ht="12.75">
      <c r="A299" s="91"/>
      <c r="B299" s="193"/>
      <c r="C299" s="91"/>
      <c r="D299" s="194"/>
      <c r="E299" s="194"/>
      <c r="F299" s="195"/>
      <c r="G299" s="196"/>
      <c r="H299" s="91"/>
      <c r="I299" s="91"/>
      <c r="J299" s="91"/>
      <c r="K299" s="91"/>
    </row>
    <row r="300" spans="1:11" s="204" customFormat="1" ht="12.75">
      <c r="A300" s="91"/>
      <c r="B300" s="193"/>
      <c r="C300" s="91"/>
      <c r="D300" s="194"/>
      <c r="E300" s="194"/>
      <c r="F300" s="195"/>
      <c r="G300" s="196"/>
      <c r="H300" s="91"/>
      <c r="I300" s="91"/>
      <c r="J300" s="91"/>
      <c r="K300" s="91"/>
    </row>
    <row r="301" spans="1:11" s="204" customFormat="1" ht="12.75">
      <c r="A301" s="91"/>
      <c r="B301" s="193"/>
      <c r="C301" s="91"/>
      <c r="D301" s="194"/>
      <c r="E301" s="194"/>
      <c r="F301" s="195"/>
      <c r="G301" s="196"/>
      <c r="H301" s="91"/>
      <c r="I301" s="91"/>
      <c r="J301" s="91"/>
      <c r="K301" s="91"/>
    </row>
    <row r="302" spans="1:11" s="204" customFormat="1" ht="12.75">
      <c r="A302" s="91"/>
      <c r="B302" s="193"/>
      <c r="C302" s="91"/>
      <c r="D302" s="194"/>
      <c r="E302" s="194"/>
      <c r="F302" s="195"/>
      <c r="G302" s="196"/>
      <c r="H302" s="91"/>
      <c r="I302" s="91"/>
      <c r="J302" s="91"/>
      <c r="K302" s="91"/>
    </row>
    <row r="303" spans="1:11" s="204" customFormat="1" ht="12.75">
      <c r="A303" s="91"/>
      <c r="B303" s="193"/>
      <c r="C303" s="91"/>
      <c r="D303" s="194"/>
      <c r="E303" s="194"/>
      <c r="F303" s="195"/>
      <c r="G303" s="196"/>
      <c r="H303" s="91"/>
      <c r="I303" s="91"/>
      <c r="J303" s="91"/>
      <c r="K303" s="91"/>
    </row>
    <row r="304" spans="1:11" s="204" customFormat="1" ht="12.75">
      <c r="A304" s="91"/>
      <c r="B304" s="193"/>
      <c r="C304" s="91"/>
      <c r="D304" s="194"/>
      <c r="E304" s="194"/>
      <c r="F304" s="195"/>
      <c r="G304" s="196"/>
      <c r="H304" s="91"/>
      <c r="I304" s="91"/>
      <c r="J304" s="91"/>
      <c r="K304" s="91"/>
    </row>
    <row r="305" spans="1:11" s="204" customFormat="1" ht="12.75">
      <c r="A305" s="91"/>
      <c r="B305" s="193"/>
      <c r="C305" s="91"/>
      <c r="D305" s="194"/>
      <c r="E305" s="194"/>
      <c r="F305" s="195"/>
      <c r="G305" s="196"/>
      <c r="H305" s="91"/>
      <c r="I305" s="91"/>
      <c r="J305" s="91"/>
      <c r="K305" s="91"/>
    </row>
    <row r="306" spans="1:11" s="204" customFormat="1" ht="12.75">
      <c r="A306" s="91"/>
      <c r="B306" s="193"/>
      <c r="C306" s="91"/>
      <c r="D306" s="194"/>
      <c r="E306" s="194"/>
      <c r="F306" s="195"/>
      <c r="G306" s="196"/>
      <c r="H306" s="91"/>
      <c r="I306" s="91"/>
      <c r="J306" s="91"/>
      <c r="K306" s="91"/>
    </row>
    <row r="307" spans="1:11" s="204" customFormat="1" ht="12.75">
      <c r="A307" s="91"/>
      <c r="B307" s="193"/>
      <c r="C307" s="91"/>
      <c r="D307" s="194"/>
      <c r="E307" s="194"/>
      <c r="F307" s="195"/>
      <c r="G307" s="196"/>
      <c r="H307" s="91"/>
      <c r="I307" s="91"/>
      <c r="J307" s="91"/>
      <c r="K307" s="91"/>
    </row>
    <row r="308" spans="1:11" s="204" customFormat="1" ht="12.75">
      <c r="A308" s="91"/>
      <c r="B308" s="193"/>
      <c r="C308" s="91"/>
      <c r="D308" s="194"/>
      <c r="E308" s="194"/>
      <c r="F308" s="195"/>
      <c r="G308" s="196"/>
      <c r="H308" s="91"/>
      <c r="I308" s="91"/>
      <c r="J308" s="91"/>
      <c r="K308" s="91"/>
    </row>
    <row r="309" spans="1:11" s="204" customFormat="1" ht="12.75">
      <c r="A309" s="91"/>
      <c r="B309" s="193"/>
      <c r="C309" s="91"/>
      <c r="D309" s="194"/>
      <c r="E309" s="194"/>
      <c r="F309" s="195"/>
      <c r="G309" s="196"/>
      <c r="H309" s="91"/>
      <c r="I309" s="91"/>
      <c r="J309" s="91"/>
      <c r="K309" s="91"/>
    </row>
    <row r="310" spans="1:11" s="204" customFormat="1" ht="12.75">
      <c r="A310" s="91"/>
      <c r="B310" s="193"/>
      <c r="C310" s="91"/>
      <c r="D310" s="194"/>
      <c r="E310" s="194"/>
      <c r="F310" s="195"/>
      <c r="G310" s="196"/>
      <c r="H310" s="91"/>
      <c r="I310" s="91"/>
      <c r="J310" s="91"/>
      <c r="K310" s="91"/>
    </row>
    <row r="311" spans="1:11" s="204" customFormat="1" ht="12.75">
      <c r="A311" s="91"/>
      <c r="B311" s="193"/>
      <c r="C311" s="91"/>
      <c r="D311" s="194"/>
      <c r="E311" s="194"/>
      <c r="F311" s="195"/>
      <c r="G311" s="196"/>
      <c r="H311" s="91"/>
      <c r="I311" s="91"/>
      <c r="J311" s="91"/>
      <c r="K311" s="91"/>
    </row>
    <row r="312" spans="1:11" s="204" customFormat="1" ht="12.75">
      <c r="A312" s="91"/>
      <c r="B312" s="193"/>
      <c r="C312" s="91"/>
      <c r="D312" s="194"/>
      <c r="E312" s="194"/>
      <c r="F312" s="195"/>
      <c r="G312" s="196"/>
      <c r="H312" s="91"/>
      <c r="I312" s="91"/>
      <c r="J312" s="91"/>
      <c r="K312" s="91"/>
    </row>
    <row r="313" spans="1:11" s="204" customFormat="1" ht="12.75">
      <c r="A313" s="91"/>
      <c r="B313" s="193"/>
      <c r="C313" s="91"/>
      <c r="D313" s="194"/>
      <c r="E313" s="194"/>
      <c r="F313" s="195"/>
      <c r="G313" s="196"/>
      <c r="H313" s="91"/>
      <c r="I313" s="91"/>
      <c r="J313" s="91"/>
      <c r="K313" s="91"/>
    </row>
    <row r="314" spans="1:11" s="204" customFormat="1" ht="12.75">
      <c r="A314" s="91"/>
      <c r="B314" s="193"/>
      <c r="C314" s="91"/>
      <c r="D314" s="194"/>
      <c r="E314" s="194"/>
      <c r="F314" s="195"/>
      <c r="G314" s="196"/>
      <c r="H314" s="91"/>
      <c r="I314" s="91"/>
      <c r="J314" s="91"/>
      <c r="K314" s="91"/>
    </row>
    <row r="315" spans="1:11" s="204" customFormat="1" ht="12.75">
      <c r="A315" s="91"/>
      <c r="B315" s="193"/>
      <c r="C315" s="91"/>
      <c r="D315" s="194"/>
      <c r="E315" s="194"/>
      <c r="F315" s="195"/>
      <c r="G315" s="196"/>
      <c r="H315" s="91"/>
      <c r="I315" s="91"/>
      <c r="J315" s="91"/>
      <c r="K315" s="91"/>
    </row>
    <row r="316" spans="1:11" s="204" customFormat="1" ht="12.75">
      <c r="A316" s="91"/>
      <c r="B316" s="193"/>
      <c r="C316" s="91"/>
      <c r="D316" s="194"/>
      <c r="E316" s="194"/>
      <c r="F316" s="195"/>
      <c r="G316" s="196"/>
      <c r="H316" s="91"/>
      <c r="I316" s="91"/>
      <c r="J316" s="91"/>
      <c r="K316" s="91"/>
    </row>
    <row r="317" spans="1:11" s="204" customFormat="1" ht="12.75">
      <c r="A317" s="91"/>
      <c r="B317" s="193"/>
      <c r="C317" s="91"/>
      <c r="D317" s="194"/>
      <c r="E317" s="194"/>
      <c r="F317" s="195"/>
      <c r="G317" s="196"/>
      <c r="H317" s="91"/>
      <c r="I317" s="91"/>
      <c r="J317" s="91"/>
      <c r="K317" s="91"/>
    </row>
    <row r="318" spans="1:11" s="204" customFormat="1" ht="12.75">
      <c r="A318" s="91"/>
      <c r="B318" s="193"/>
      <c r="C318" s="91"/>
      <c r="D318" s="194"/>
      <c r="E318" s="194"/>
      <c r="F318" s="195"/>
      <c r="G318" s="196"/>
      <c r="H318" s="91"/>
      <c r="I318" s="91"/>
      <c r="J318" s="91"/>
      <c r="K318" s="91"/>
    </row>
    <row r="319" spans="1:11" s="204" customFormat="1" ht="12.75">
      <c r="A319" s="91"/>
      <c r="B319" s="193"/>
      <c r="C319" s="91"/>
      <c r="D319" s="194"/>
      <c r="E319" s="194"/>
      <c r="F319" s="195"/>
      <c r="G319" s="196"/>
      <c r="H319" s="91"/>
      <c r="I319" s="91"/>
      <c r="J319" s="91"/>
      <c r="K319" s="91"/>
    </row>
    <row r="320" spans="1:11" s="204" customFormat="1" ht="12.75">
      <c r="A320" s="91"/>
      <c r="B320" s="193"/>
      <c r="C320" s="91"/>
      <c r="D320" s="194"/>
      <c r="E320" s="194"/>
      <c r="F320" s="195"/>
      <c r="G320" s="196"/>
      <c r="H320" s="91"/>
      <c r="I320" s="91"/>
      <c r="J320" s="91"/>
      <c r="K320" s="91"/>
    </row>
    <row r="321" spans="1:11" s="204" customFormat="1" ht="12.75">
      <c r="A321" s="91"/>
      <c r="B321" s="193"/>
      <c r="C321" s="91"/>
      <c r="D321" s="194"/>
      <c r="E321" s="194"/>
      <c r="F321" s="195"/>
      <c r="G321" s="196"/>
      <c r="H321" s="91"/>
      <c r="I321" s="91"/>
      <c r="J321" s="91"/>
      <c r="K321" s="91"/>
    </row>
    <row r="322" spans="1:11" s="204" customFormat="1" ht="12.75">
      <c r="A322" s="91"/>
      <c r="B322" s="193"/>
      <c r="C322" s="91"/>
      <c r="D322" s="194"/>
      <c r="E322" s="194"/>
      <c r="F322" s="195"/>
      <c r="G322" s="196"/>
      <c r="H322" s="91"/>
      <c r="I322" s="91"/>
      <c r="J322" s="91"/>
      <c r="K322" s="91"/>
    </row>
    <row r="323" spans="1:11" s="204" customFormat="1" ht="12.75">
      <c r="A323" s="91"/>
      <c r="B323" s="193"/>
      <c r="C323" s="91"/>
      <c r="D323" s="194"/>
      <c r="E323" s="194"/>
      <c r="F323" s="195"/>
      <c r="G323" s="196"/>
      <c r="H323" s="91"/>
      <c r="I323" s="91"/>
      <c r="J323" s="91"/>
      <c r="K323" s="91"/>
    </row>
    <row r="324" spans="1:11" s="204" customFormat="1" ht="12.75">
      <c r="A324" s="91"/>
      <c r="B324" s="193"/>
      <c r="C324" s="91"/>
      <c r="D324" s="194"/>
      <c r="E324" s="194"/>
      <c r="F324" s="195"/>
      <c r="G324" s="196"/>
      <c r="H324" s="91"/>
      <c r="I324" s="91"/>
      <c r="J324" s="91"/>
      <c r="K324" s="91"/>
    </row>
  </sheetData>
  <sheetProtection sheet="1" objects="1" scenarios="1"/>
  <mergeCells count="338">
    <mergeCell ref="D2:E2"/>
    <mergeCell ref="G29:G30"/>
    <mergeCell ref="H29:H30"/>
    <mergeCell ref="I29:I30"/>
    <mergeCell ref="I33:I34"/>
    <mergeCell ref="I61:I62"/>
    <mergeCell ref="G5:G6"/>
    <mergeCell ref="H5:H6"/>
    <mergeCell ref="G9:G10"/>
    <mergeCell ref="H9:H10"/>
    <mergeCell ref="I9:I10"/>
    <mergeCell ref="G25:G26"/>
    <mergeCell ref="G21:G22"/>
    <mergeCell ref="G17:G18"/>
    <mergeCell ref="H17:H18"/>
    <mergeCell ref="I17:I18"/>
    <mergeCell ref="I21:I22"/>
    <mergeCell ref="G2:I2"/>
    <mergeCell ref="I5:I6"/>
    <mergeCell ref="G13:G14"/>
    <mergeCell ref="H25:H26"/>
    <mergeCell ref="I25:I26"/>
    <mergeCell ref="H41:H42"/>
    <mergeCell ref="I41:I42"/>
    <mergeCell ref="H13:H14"/>
    <mergeCell ref="I13:I14"/>
    <mergeCell ref="H21:H22"/>
    <mergeCell ref="H37:H38"/>
    <mergeCell ref="I37:I38"/>
    <mergeCell ref="G33:G34"/>
    <mergeCell ref="H33:H34"/>
    <mergeCell ref="G37:G38"/>
    <mergeCell ref="G49:G50"/>
    <mergeCell ref="H49:H50"/>
    <mergeCell ref="I49:I50"/>
    <mergeCell ref="G45:G46"/>
    <mergeCell ref="H45:H46"/>
    <mergeCell ref="I45:I46"/>
    <mergeCell ref="G41:G42"/>
    <mergeCell ref="G53:G54"/>
    <mergeCell ref="H53:H54"/>
    <mergeCell ref="I53:I54"/>
    <mergeCell ref="G57:G58"/>
    <mergeCell ref="H57:H58"/>
    <mergeCell ref="I57:I58"/>
    <mergeCell ref="G61:G62"/>
    <mergeCell ref="H61:H62"/>
    <mergeCell ref="G65:G66"/>
    <mergeCell ref="H65:H66"/>
    <mergeCell ref="I65:I66"/>
    <mergeCell ref="G73:G74"/>
    <mergeCell ref="H73:H74"/>
    <mergeCell ref="I73:I74"/>
    <mergeCell ref="G69:G70"/>
    <mergeCell ref="H69:H70"/>
    <mergeCell ref="I69:I70"/>
    <mergeCell ref="G77:G78"/>
    <mergeCell ref="H77:H78"/>
    <mergeCell ref="I77:I78"/>
    <mergeCell ref="G81:G82"/>
    <mergeCell ref="H81:H82"/>
    <mergeCell ref="I81:I82"/>
    <mergeCell ref="I89:I90"/>
    <mergeCell ref="G85:G86"/>
    <mergeCell ref="H85:H86"/>
    <mergeCell ref="I85:I86"/>
    <mergeCell ref="G97:G98"/>
    <mergeCell ref="H97:H98"/>
    <mergeCell ref="I97:I98"/>
    <mergeCell ref="G89:G90"/>
    <mergeCell ref="H89:H90"/>
    <mergeCell ref="G93:G94"/>
    <mergeCell ref="H93:H94"/>
    <mergeCell ref="I93:I94"/>
    <mergeCell ref="I109:I110"/>
    <mergeCell ref="G101:G102"/>
    <mergeCell ref="H101:H102"/>
    <mergeCell ref="I101:I102"/>
    <mergeCell ref="I105:I106"/>
    <mergeCell ref="G109:G110"/>
    <mergeCell ref="H109:H110"/>
    <mergeCell ref="G113:G114"/>
    <mergeCell ref="H113:H114"/>
    <mergeCell ref="I113:I114"/>
    <mergeCell ref="G105:G106"/>
    <mergeCell ref="H105:H106"/>
    <mergeCell ref="G117:G118"/>
    <mergeCell ref="H117:H118"/>
    <mergeCell ref="G121:G122"/>
    <mergeCell ref="H121:H122"/>
    <mergeCell ref="I121:I122"/>
    <mergeCell ref="I117:I118"/>
    <mergeCell ref="G129:G130"/>
    <mergeCell ref="H129:H130"/>
    <mergeCell ref="I129:I130"/>
    <mergeCell ref="G125:G126"/>
    <mergeCell ref="H125:H126"/>
    <mergeCell ref="I125:I126"/>
    <mergeCell ref="G133:G134"/>
    <mergeCell ref="H133:H134"/>
    <mergeCell ref="I133:I134"/>
    <mergeCell ref="G137:G138"/>
    <mergeCell ref="H137:H138"/>
    <mergeCell ref="I137:I138"/>
    <mergeCell ref="G141:G142"/>
    <mergeCell ref="H141:H142"/>
    <mergeCell ref="I141:I142"/>
    <mergeCell ref="G145:G146"/>
    <mergeCell ref="H145:H146"/>
    <mergeCell ref="G149:G150"/>
    <mergeCell ref="H149:H150"/>
    <mergeCell ref="I149:I150"/>
    <mergeCell ref="I145:I146"/>
    <mergeCell ref="G157:G158"/>
    <mergeCell ref="H157:H158"/>
    <mergeCell ref="I157:I158"/>
    <mergeCell ref="G153:G154"/>
    <mergeCell ref="H153:H154"/>
    <mergeCell ref="I153:I154"/>
    <mergeCell ref="G169:G170"/>
    <mergeCell ref="H169:H170"/>
    <mergeCell ref="I169:I170"/>
    <mergeCell ref="G161:G162"/>
    <mergeCell ref="H161:H162"/>
    <mergeCell ref="I161:I162"/>
    <mergeCell ref="G165:G166"/>
    <mergeCell ref="H165:H166"/>
    <mergeCell ref="H177:H178"/>
    <mergeCell ref="I177:I178"/>
    <mergeCell ref="I173:I174"/>
    <mergeCell ref="I165:I166"/>
    <mergeCell ref="G193:G194"/>
    <mergeCell ref="H193:H194"/>
    <mergeCell ref="I193:I194"/>
    <mergeCell ref="I185:I186"/>
    <mergeCell ref="G181:G182"/>
    <mergeCell ref="H181:H182"/>
    <mergeCell ref="I181:I182"/>
    <mergeCell ref="G185:G186"/>
    <mergeCell ref="H185:H186"/>
    <mergeCell ref="G189:G190"/>
    <mergeCell ref="H189:H190"/>
    <mergeCell ref="I189:I190"/>
    <mergeCell ref="G173:G174"/>
    <mergeCell ref="H173:H174"/>
    <mergeCell ref="G177:G178"/>
    <mergeCell ref="D5:D6"/>
    <mergeCell ref="E5:E6"/>
    <mergeCell ref="D7:D8"/>
    <mergeCell ref="E7:E8"/>
    <mergeCell ref="D9:D10"/>
    <mergeCell ref="E9:E10"/>
    <mergeCell ref="D11:D12"/>
    <mergeCell ref="E11:E12"/>
    <mergeCell ref="D13:D14"/>
    <mergeCell ref="E13:E14"/>
    <mergeCell ref="D15:D16"/>
    <mergeCell ref="E15:E16"/>
    <mergeCell ref="D17:D18"/>
    <mergeCell ref="E17:E18"/>
    <mergeCell ref="D19:D20"/>
    <mergeCell ref="E19:E20"/>
    <mergeCell ref="D21:D22"/>
    <mergeCell ref="E21:E22"/>
    <mergeCell ref="D23:D24"/>
    <mergeCell ref="E23:E24"/>
    <mergeCell ref="D25:D26"/>
    <mergeCell ref="E25:E26"/>
    <mergeCell ref="D27:D28"/>
    <mergeCell ref="E27:E28"/>
    <mergeCell ref="D29:D30"/>
    <mergeCell ref="E29:E30"/>
    <mergeCell ref="D31:D32"/>
    <mergeCell ref="E31:E32"/>
    <mergeCell ref="D33:D34"/>
    <mergeCell ref="E33:E34"/>
    <mergeCell ref="D35:D36"/>
    <mergeCell ref="E35:E36"/>
    <mergeCell ref="D37:D38"/>
    <mergeCell ref="E37:E38"/>
    <mergeCell ref="D39:D40"/>
    <mergeCell ref="E39:E40"/>
    <mergeCell ref="D41:D42"/>
    <mergeCell ref="E41:E42"/>
    <mergeCell ref="D43:D44"/>
    <mergeCell ref="E43:E44"/>
    <mergeCell ref="D45:D46"/>
    <mergeCell ref="E45:E46"/>
    <mergeCell ref="D47:D48"/>
    <mergeCell ref="E47:E48"/>
    <mergeCell ref="D49:D50"/>
    <mergeCell ref="E49:E50"/>
    <mergeCell ref="D51:D52"/>
    <mergeCell ref="E51:E52"/>
    <mergeCell ref="D53:D54"/>
    <mergeCell ref="E53:E54"/>
    <mergeCell ref="D55:D56"/>
    <mergeCell ref="E55:E56"/>
    <mergeCell ref="D57:D58"/>
    <mergeCell ref="E57:E58"/>
    <mergeCell ref="D59:D60"/>
    <mergeCell ref="E59:E60"/>
    <mergeCell ref="D61:D62"/>
    <mergeCell ref="E61:E62"/>
    <mergeCell ref="D63:D64"/>
    <mergeCell ref="E63:E64"/>
    <mergeCell ref="D65:D66"/>
    <mergeCell ref="E65:E66"/>
    <mergeCell ref="D67:D68"/>
    <mergeCell ref="E67:E68"/>
    <mergeCell ref="D69:D70"/>
    <mergeCell ref="E69:E70"/>
    <mergeCell ref="D71:D72"/>
    <mergeCell ref="E71:E72"/>
    <mergeCell ref="D73:D74"/>
    <mergeCell ref="E73:E74"/>
    <mergeCell ref="D75:D76"/>
    <mergeCell ref="E75:E76"/>
    <mergeCell ref="D77:D78"/>
    <mergeCell ref="E77:E78"/>
    <mergeCell ref="D79:D80"/>
    <mergeCell ref="E79:E80"/>
    <mergeCell ref="D81:D82"/>
    <mergeCell ref="E81:E82"/>
    <mergeCell ref="D83:D84"/>
    <mergeCell ref="E83:E84"/>
    <mergeCell ref="D85:D86"/>
    <mergeCell ref="E85:E86"/>
    <mergeCell ref="D87:D88"/>
    <mergeCell ref="E87:E88"/>
    <mergeCell ref="D89:D90"/>
    <mergeCell ref="E89:E90"/>
    <mergeCell ref="D91:D92"/>
    <mergeCell ref="E91:E92"/>
    <mergeCell ref="D93:D94"/>
    <mergeCell ref="E93:E94"/>
    <mergeCell ref="D95:D96"/>
    <mergeCell ref="E95:E96"/>
    <mergeCell ref="D97:D98"/>
    <mergeCell ref="E97:E98"/>
    <mergeCell ref="D99:D100"/>
    <mergeCell ref="E99:E100"/>
    <mergeCell ref="D101:D102"/>
    <mergeCell ref="E101:E102"/>
    <mergeCell ref="D103:D104"/>
    <mergeCell ref="E103:E104"/>
    <mergeCell ref="D105:D106"/>
    <mergeCell ref="E105:E106"/>
    <mergeCell ref="D107:D108"/>
    <mergeCell ref="E107:E108"/>
    <mergeCell ref="D109:D110"/>
    <mergeCell ref="E109:E110"/>
    <mergeCell ref="D111:D112"/>
    <mergeCell ref="E111:E112"/>
    <mergeCell ref="D113:D114"/>
    <mergeCell ref="E113:E114"/>
    <mergeCell ref="D115:D116"/>
    <mergeCell ref="E115:E116"/>
    <mergeCell ref="D117:D118"/>
    <mergeCell ref="E117:E118"/>
    <mergeCell ref="D119:D120"/>
    <mergeCell ref="E119:E120"/>
    <mergeCell ref="D121:D122"/>
    <mergeCell ref="E121:E122"/>
    <mergeCell ref="D123:D124"/>
    <mergeCell ref="E123:E124"/>
    <mergeCell ref="D125:D126"/>
    <mergeCell ref="E125:E126"/>
    <mergeCell ref="D127:D128"/>
    <mergeCell ref="E127:E128"/>
    <mergeCell ref="D129:D130"/>
    <mergeCell ref="E129:E130"/>
    <mergeCell ref="D131:D132"/>
    <mergeCell ref="E131:E132"/>
    <mergeCell ref="D133:D134"/>
    <mergeCell ref="E133:E134"/>
    <mergeCell ref="D135:D136"/>
    <mergeCell ref="E135:E136"/>
    <mergeCell ref="D137:D138"/>
    <mergeCell ref="E137:E138"/>
    <mergeCell ref="D139:D140"/>
    <mergeCell ref="E139:E140"/>
    <mergeCell ref="D141:D142"/>
    <mergeCell ref="E141:E142"/>
    <mergeCell ref="D143:D144"/>
    <mergeCell ref="E143:E144"/>
    <mergeCell ref="D145:D146"/>
    <mergeCell ref="E145:E146"/>
    <mergeCell ref="D147:D148"/>
    <mergeCell ref="E147:E148"/>
    <mergeCell ref="D149:D150"/>
    <mergeCell ref="E149:E150"/>
    <mergeCell ref="D151:D152"/>
    <mergeCell ref="E151:E152"/>
    <mergeCell ref="D153:D154"/>
    <mergeCell ref="E153:E154"/>
    <mergeCell ref="D155:D156"/>
    <mergeCell ref="E155:E156"/>
    <mergeCell ref="D157:D158"/>
    <mergeCell ref="E157:E158"/>
    <mergeCell ref="D159:D160"/>
    <mergeCell ref="E159:E160"/>
    <mergeCell ref="D161:D162"/>
    <mergeCell ref="E161:E162"/>
    <mergeCell ref="D163:D164"/>
    <mergeCell ref="E163:E164"/>
    <mergeCell ref="D165:D166"/>
    <mergeCell ref="E165:E166"/>
    <mergeCell ref="D167:D168"/>
    <mergeCell ref="E167:E168"/>
    <mergeCell ref="D169:D170"/>
    <mergeCell ref="E169:E170"/>
    <mergeCell ref="D171:D172"/>
    <mergeCell ref="E171:E172"/>
    <mergeCell ref="D173:D174"/>
    <mergeCell ref="E173:E174"/>
    <mergeCell ref="D175:D176"/>
    <mergeCell ref="E175:E176"/>
    <mergeCell ref="D177:D178"/>
    <mergeCell ref="E177:E178"/>
    <mergeCell ref="D179:D180"/>
    <mergeCell ref="E179:E180"/>
    <mergeCell ref="D181:D182"/>
    <mergeCell ref="E181:E182"/>
    <mergeCell ref="D183:D184"/>
    <mergeCell ref="E183:E184"/>
    <mergeCell ref="D185:D186"/>
    <mergeCell ref="E185:E186"/>
    <mergeCell ref="D193:D194"/>
    <mergeCell ref="E193:E194"/>
    <mergeCell ref="D195:D196"/>
    <mergeCell ref="E195:E196"/>
    <mergeCell ref="D187:D188"/>
    <mergeCell ref="E187:E188"/>
    <mergeCell ref="D189:D190"/>
    <mergeCell ref="E189:E190"/>
    <mergeCell ref="D191:D192"/>
    <mergeCell ref="E191:E192"/>
  </mergeCells>
  <conditionalFormatting sqref="C5:C196">
    <cfRule type="expression" priority="23" dxfId="0" stopIfTrue="1">
      <formula>AND(C5=#REF!,C5&gt;0)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  <rowBreaks count="6" manualBreakCount="6">
    <brk id="32" max="8" man="1"/>
    <brk id="60" max="8" man="1"/>
    <brk id="88" max="8" man="1"/>
    <brk id="116" max="8" man="1"/>
    <brk id="144" max="8" man="1"/>
    <brk id="17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/>
  <dimension ref="A1:E1108"/>
  <sheetViews>
    <sheetView zoomScalePageLayoutView="0" workbookViewId="0" topLeftCell="A1">
      <selection activeCell="A1" sqref="A1:IV16384"/>
    </sheetView>
  </sheetViews>
  <sheetFormatPr defaultColWidth="11.421875" defaultRowHeight="18" customHeight="1"/>
  <cols>
    <col min="1" max="1" width="36.28125" style="23" bestFit="1" customWidth="1"/>
    <col min="2" max="2" width="40.28125" style="23" bestFit="1" customWidth="1"/>
    <col min="3" max="3" width="40.8515625" style="23" bestFit="1" customWidth="1"/>
    <col min="4" max="6" width="7.7109375" style="17" customWidth="1"/>
    <col min="7" max="16384" width="11.421875" style="17" customWidth="1"/>
  </cols>
  <sheetData>
    <row r="1" spans="1:5" ht="18" customHeight="1">
      <c r="A1" s="24"/>
      <c r="B1" s="20"/>
      <c r="C1" s="20"/>
      <c r="E1" s="18"/>
    </row>
    <row r="2" spans="1:3" ht="18" customHeight="1">
      <c r="A2" s="24"/>
      <c r="B2" s="21"/>
      <c r="C2" s="20"/>
    </row>
    <row r="3" spans="1:3" ht="18" customHeight="1">
      <c r="A3" s="24"/>
      <c r="B3" s="20"/>
      <c r="C3" s="20"/>
    </row>
    <row r="4" spans="1:3" ht="18" customHeight="1">
      <c r="A4" s="24"/>
      <c r="B4" s="21"/>
      <c r="C4" s="20"/>
    </row>
    <row r="5" spans="1:3" ht="18" customHeight="1">
      <c r="A5" s="24"/>
      <c r="B5" s="21"/>
      <c r="C5" s="20"/>
    </row>
    <row r="6" spans="1:3" ht="18" customHeight="1">
      <c r="A6" s="24"/>
      <c r="B6" s="21"/>
      <c r="C6" s="20"/>
    </row>
    <row r="7" spans="1:3" ht="18" customHeight="1">
      <c r="A7" s="24"/>
      <c r="B7" s="21"/>
      <c r="C7" s="20"/>
    </row>
    <row r="8" spans="1:3" ht="18" customHeight="1">
      <c r="A8" s="24"/>
      <c r="B8" s="21"/>
      <c r="C8" s="20"/>
    </row>
    <row r="9" spans="1:3" ht="18" customHeight="1">
      <c r="A9" s="24"/>
      <c r="B9" s="20"/>
      <c r="C9" s="20"/>
    </row>
    <row r="10" spans="1:3" ht="18" customHeight="1">
      <c r="A10" s="24"/>
      <c r="B10" s="21"/>
      <c r="C10" s="21"/>
    </row>
    <row r="11" spans="1:3" ht="18" customHeight="1">
      <c r="A11" s="24"/>
      <c r="B11" s="20"/>
      <c r="C11" s="21"/>
    </row>
    <row r="12" spans="1:3" ht="18" customHeight="1">
      <c r="A12" s="24"/>
      <c r="B12" s="21"/>
      <c r="C12" s="20"/>
    </row>
    <row r="13" spans="1:3" ht="18" customHeight="1">
      <c r="A13" s="24"/>
      <c r="B13" s="20"/>
      <c r="C13" s="20"/>
    </row>
    <row r="14" spans="1:3" ht="18" customHeight="1">
      <c r="A14" s="24"/>
      <c r="B14" s="21"/>
      <c r="C14" s="20"/>
    </row>
    <row r="15" spans="1:3" ht="18" customHeight="1">
      <c r="A15" s="24"/>
      <c r="B15" s="20"/>
      <c r="C15" s="21"/>
    </row>
    <row r="16" spans="1:3" ht="18" customHeight="1">
      <c r="A16" s="24"/>
      <c r="B16" s="21"/>
      <c r="C16" s="20"/>
    </row>
    <row r="17" spans="1:3" ht="18" customHeight="1">
      <c r="A17" s="24"/>
      <c r="B17" s="20"/>
      <c r="C17" s="20"/>
    </row>
    <row r="18" spans="1:3" ht="18" customHeight="1">
      <c r="A18" s="24"/>
      <c r="B18" s="21"/>
      <c r="C18" s="20"/>
    </row>
    <row r="19" spans="1:3" ht="18" customHeight="1">
      <c r="A19" s="24"/>
      <c r="B19" s="20"/>
      <c r="C19" s="20"/>
    </row>
    <row r="20" spans="1:3" ht="18" customHeight="1">
      <c r="A20" s="24"/>
      <c r="B20" s="21"/>
      <c r="C20" s="20"/>
    </row>
    <row r="21" spans="1:3" ht="18" customHeight="1">
      <c r="A21" s="24"/>
      <c r="B21" s="20"/>
      <c r="C21" s="20"/>
    </row>
    <row r="22" spans="1:3" ht="18" customHeight="1">
      <c r="A22" s="24"/>
      <c r="B22" s="21"/>
      <c r="C22" s="20"/>
    </row>
    <row r="23" spans="1:3" ht="18" customHeight="1">
      <c r="A23" s="24"/>
      <c r="B23" s="20"/>
      <c r="C23" s="20"/>
    </row>
    <row r="24" spans="1:3" ht="18" customHeight="1">
      <c r="A24" s="24"/>
      <c r="B24" s="21"/>
      <c r="C24" s="20"/>
    </row>
    <row r="25" spans="1:3" ht="18" customHeight="1">
      <c r="A25" s="24"/>
      <c r="B25" s="20"/>
      <c r="C25" s="20"/>
    </row>
    <row r="26" spans="1:3" ht="18" customHeight="1">
      <c r="A26" s="24"/>
      <c r="B26" s="21"/>
      <c r="C26" s="20"/>
    </row>
    <row r="27" spans="1:3" ht="18" customHeight="1">
      <c r="A27" s="24"/>
      <c r="B27" s="21"/>
      <c r="C27" s="21"/>
    </row>
    <row r="28" spans="1:3" ht="18" customHeight="1">
      <c r="A28" s="24"/>
      <c r="B28" s="21"/>
      <c r="C28" s="21"/>
    </row>
    <row r="29" spans="1:3" ht="18" customHeight="1">
      <c r="A29" s="24"/>
      <c r="B29" s="20"/>
      <c r="C29" s="20"/>
    </row>
    <row r="30" spans="1:3" ht="18" customHeight="1">
      <c r="A30" s="24"/>
      <c r="B30" s="21"/>
      <c r="C30" s="20"/>
    </row>
    <row r="31" spans="1:3" ht="18" customHeight="1">
      <c r="A31" s="24"/>
      <c r="B31" s="21"/>
      <c r="C31" s="20"/>
    </row>
    <row r="32" spans="1:3" ht="18" customHeight="1">
      <c r="A32" s="24"/>
      <c r="B32" s="21"/>
      <c r="C32" s="20"/>
    </row>
    <row r="33" spans="1:3" ht="18" customHeight="1">
      <c r="A33" s="24"/>
      <c r="B33" s="20"/>
      <c r="C33" s="20"/>
    </row>
    <row r="34" spans="1:3" ht="18" customHeight="1">
      <c r="A34" s="24"/>
      <c r="B34" s="21"/>
      <c r="C34" s="21"/>
    </row>
    <row r="35" spans="1:3" ht="18" customHeight="1">
      <c r="A35" s="24"/>
      <c r="B35" s="21"/>
      <c r="C35" s="20"/>
    </row>
    <row r="36" spans="1:3" ht="18" customHeight="1">
      <c r="A36" s="24"/>
      <c r="B36" s="21"/>
      <c r="C36" s="21"/>
    </row>
    <row r="37" spans="1:3" ht="18" customHeight="1">
      <c r="A37" s="24"/>
      <c r="B37" s="21"/>
      <c r="C37" s="20"/>
    </row>
    <row r="38" spans="1:3" ht="18" customHeight="1">
      <c r="A38" s="24"/>
      <c r="B38" s="21"/>
      <c r="C38" s="20"/>
    </row>
    <row r="39" spans="1:3" ht="18" customHeight="1">
      <c r="A39" s="24"/>
      <c r="B39" s="20"/>
      <c r="C39" s="20"/>
    </row>
    <row r="40" spans="1:3" ht="18" customHeight="1">
      <c r="A40" s="24"/>
      <c r="B40" s="21"/>
      <c r="C40" s="20"/>
    </row>
    <row r="41" spans="1:3" ht="18" customHeight="1">
      <c r="A41" s="24"/>
      <c r="B41" s="20"/>
      <c r="C41" s="20"/>
    </row>
    <row r="42" spans="1:3" ht="18" customHeight="1">
      <c r="A42" s="24"/>
      <c r="B42" s="21"/>
      <c r="C42" s="21"/>
    </row>
    <row r="43" spans="1:3" ht="18" customHeight="1">
      <c r="A43" s="24"/>
      <c r="B43" s="20"/>
      <c r="C43" s="21"/>
    </row>
    <row r="44" spans="1:3" ht="18" customHeight="1">
      <c r="A44" s="24"/>
      <c r="B44" s="21"/>
      <c r="C44" s="20"/>
    </row>
    <row r="45" spans="1:3" ht="18" customHeight="1">
      <c r="A45" s="24"/>
      <c r="B45" s="20"/>
      <c r="C45" s="20"/>
    </row>
    <row r="46" spans="1:3" ht="18" customHeight="1">
      <c r="A46" s="24"/>
      <c r="B46" s="21"/>
      <c r="C46" s="21"/>
    </row>
    <row r="47" spans="1:3" ht="18" customHeight="1">
      <c r="A47" s="24"/>
      <c r="B47" s="20"/>
      <c r="C47" s="20"/>
    </row>
    <row r="48" spans="1:3" ht="18" customHeight="1">
      <c r="A48" s="24"/>
      <c r="B48" s="21"/>
      <c r="C48" s="20"/>
    </row>
    <row r="49" spans="1:3" ht="18" customHeight="1">
      <c r="A49" s="24"/>
      <c r="B49" s="20"/>
      <c r="C49" s="20"/>
    </row>
    <row r="50" spans="1:3" ht="18" customHeight="1">
      <c r="A50" s="24"/>
      <c r="B50" s="21"/>
      <c r="C50" s="20"/>
    </row>
    <row r="51" spans="1:3" ht="18" customHeight="1">
      <c r="A51" s="24"/>
      <c r="B51" s="20"/>
      <c r="C51" s="20"/>
    </row>
    <row r="52" spans="1:3" ht="18" customHeight="1">
      <c r="A52" s="24"/>
      <c r="B52" s="21"/>
      <c r="C52" s="20"/>
    </row>
    <row r="53" spans="1:3" ht="18" customHeight="1">
      <c r="A53" s="24"/>
      <c r="B53" s="21"/>
      <c r="C53" s="20"/>
    </row>
    <row r="54" spans="1:3" ht="18" customHeight="1">
      <c r="A54" s="24"/>
      <c r="B54" s="21"/>
      <c r="C54" s="20"/>
    </row>
    <row r="55" spans="1:3" ht="18" customHeight="1">
      <c r="A55" s="24"/>
      <c r="B55" s="21"/>
      <c r="C55" s="20"/>
    </row>
    <row r="56" spans="1:3" ht="18" customHeight="1">
      <c r="A56" s="24"/>
      <c r="B56" s="21"/>
      <c r="C56" s="20"/>
    </row>
    <row r="57" spans="1:3" ht="18" customHeight="1">
      <c r="A57" s="24"/>
      <c r="B57" s="21"/>
      <c r="C57" s="21"/>
    </row>
    <row r="58" spans="1:3" ht="18" customHeight="1">
      <c r="A58" s="24"/>
      <c r="B58" s="21"/>
      <c r="C58" s="20"/>
    </row>
    <row r="59" spans="1:3" ht="18" customHeight="1">
      <c r="A59" s="24"/>
      <c r="B59" s="21"/>
      <c r="C59" s="21"/>
    </row>
    <row r="60" spans="1:3" ht="18" customHeight="1">
      <c r="A60" s="24"/>
      <c r="B60" s="21"/>
      <c r="C60" s="20"/>
    </row>
    <row r="61" spans="1:3" ht="18" customHeight="1">
      <c r="A61" s="24"/>
      <c r="B61" s="20"/>
      <c r="C61" s="20"/>
    </row>
    <row r="62" spans="1:3" ht="18" customHeight="1">
      <c r="A62" s="24"/>
      <c r="B62" s="21"/>
      <c r="C62" s="20"/>
    </row>
    <row r="63" spans="1:3" ht="18" customHeight="1">
      <c r="A63" s="24"/>
      <c r="B63" s="20"/>
      <c r="C63" s="20"/>
    </row>
    <row r="64" spans="1:3" ht="18" customHeight="1">
      <c r="A64" s="24"/>
      <c r="B64" s="21"/>
      <c r="C64" s="20"/>
    </row>
    <row r="65" spans="1:3" ht="18" customHeight="1">
      <c r="A65" s="24"/>
      <c r="B65" s="21"/>
      <c r="C65" s="20"/>
    </row>
    <row r="66" spans="1:3" ht="18" customHeight="1">
      <c r="A66" s="24"/>
      <c r="B66" s="21"/>
      <c r="C66" s="20"/>
    </row>
    <row r="67" spans="1:3" ht="18" customHeight="1">
      <c r="A67" s="24"/>
      <c r="B67" s="20"/>
      <c r="C67" s="20"/>
    </row>
    <row r="68" spans="1:3" ht="18" customHeight="1">
      <c r="A68" s="24"/>
      <c r="B68" s="21"/>
      <c r="C68" s="20"/>
    </row>
    <row r="69" spans="1:3" ht="18" customHeight="1">
      <c r="A69" s="24"/>
      <c r="B69" s="20"/>
      <c r="C69" s="20"/>
    </row>
    <row r="70" spans="1:3" ht="18" customHeight="1">
      <c r="A70" s="24"/>
      <c r="B70" s="21"/>
      <c r="C70" s="20"/>
    </row>
    <row r="71" spans="1:3" ht="18" customHeight="1">
      <c r="A71" s="24"/>
      <c r="B71" s="21"/>
      <c r="C71" s="21"/>
    </row>
    <row r="72" spans="1:3" ht="18" customHeight="1">
      <c r="A72" s="24"/>
      <c r="B72" s="21"/>
      <c r="C72" s="20"/>
    </row>
    <row r="73" spans="1:3" ht="18" customHeight="1">
      <c r="A73" s="24"/>
      <c r="B73" s="21"/>
      <c r="C73" s="20"/>
    </row>
    <row r="74" spans="1:3" ht="18" customHeight="1">
      <c r="A74" s="24"/>
      <c r="B74" s="21"/>
      <c r="C74" s="21"/>
    </row>
    <row r="75" spans="1:3" ht="18" customHeight="1">
      <c r="A75" s="24"/>
      <c r="B75" s="21"/>
      <c r="C75" s="20"/>
    </row>
    <row r="76" spans="1:3" ht="18" customHeight="1">
      <c r="A76" s="24"/>
      <c r="B76" s="21"/>
      <c r="C76" s="20"/>
    </row>
    <row r="77" spans="1:3" ht="18" customHeight="1">
      <c r="A77" s="24"/>
      <c r="B77" s="20"/>
      <c r="C77" s="20"/>
    </row>
    <row r="78" spans="1:3" ht="18" customHeight="1">
      <c r="A78" s="24"/>
      <c r="B78" s="21"/>
      <c r="C78" s="20"/>
    </row>
    <row r="79" spans="1:3" ht="18" customHeight="1">
      <c r="A79" s="24"/>
      <c r="B79" s="21"/>
      <c r="C79" s="21"/>
    </row>
    <row r="80" spans="1:3" ht="18" customHeight="1">
      <c r="A80" s="24"/>
      <c r="B80" s="21"/>
      <c r="C80" s="20"/>
    </row>
    <row r="81" spans="1:3" ht="18" customHeight="1">
      <c r="A81" s="24"/>
      <c r="B81" s="21"/>
      <c r="C81" s="20"/>
    </row>
    <row r="82" spans="1:3" ht="18" customHeight="1">
      <c r="A82" s="24"/>
      <c r="B82" s="21"/>
      <c r="C82" s="20"/>
    </row>
    <row r="83" spans="1:3" ht="18" customHeight="1">
      <c r="A83" s="24"/>
      <c r="B83" s="20"/>
      <c r="C83" s="20"/>
    </row>
    <row r="84" spans="1:3" ht="18" customHeight="1">
      <c r="A84" s="24"/>
      <c r="B84" s="21"/>
      <c r="C84" s="21"/>
    </row>
    <row r="85" spans="1:3" ht="18" customHeight="1">
      <c r="A85" s="24"/>
      <c r="B85" s="21"/>
      <c r="C85" s="20"/>
    </row>
    <row r="86" spans="1:3" ht="18" customHeight="1">
      <c r="A86" s="24"/>
      <c r="B86" s="21"/>
      <c r="C86" s="20"/>
    </row>
    <row r="87" spans="1:3" ht="18" customHeight="1">
      <c r="A87" s="24"/>
      <c r="B87" s="20"/>
      <c r="C87" s="20"/>
    </row>
    <row r="88" spans="1:3" ht="18" customHeight="1">
      <c r="A88" s="24"/>
      <c r="B88" s="21"/>
      <c r="C88" s="20"/>
    </row>
    <row r="89" spans="1:3" ht="18" customHeight="1">
      <c r="A89" s="24"/>
      <c r="B89" s="20"/>
      <c r="C89" s="21"/>
    </row>
    <row r="90" spans="1:3" ht="18" customHeight="1">
      <c r="A90" s="24"/>
      <c r="B90" s="21"/>
      <c r="C90" s="21"/>
    </row>
    <row r="91" spans="1:3" ht="18" customHeight="1">
      <c r="A91" s="24"/>
      <c r="B91" s="20"/>
      <c r="C91" s="20"/>
    </row>
    <row r="92" spans="1:3" ht="18" customHeight="1">
      <c r="A92" s="24"/>
      <c r="B92" s="21"/>
      <c r="C92" s="21"/>
    </row>
    <row r="93" spans="1:3" ht="18" customHeight="1">
      <c r="A93" s="24"/>
      <c r="B93" s="20"/>
      <c r="C93" s="20"/>
    </row>
    <row r="94" spans="1:3" ht="18" customHeight="1">
      <c r="A94" s="24"/>
      <c r="B94" s="21"/>
      <c r="C94" s="20"/>
    </row>
    <row r="95" spans="1:3" ht="18" customHeight="1">
      <c r="A95" s="24"/>
      <c r="B95" s="20"/>
      <c r="C95" s="20"/>
    </row>
    <row r="96" spans="1:3" ht="18" customHeight="1">
      <c r="A96" s="24"/>
      <c r="B96" s="21"/>
      <c r="C96" s="21"/>
    </row>
    <row r="97" spans="1:3" ht="18" customHeight="1">
      <c r="A97" s="24"/>
      <c r="B97" s="20"/>
      <c r="C97" s="20"/>
    </row>
    <row r="98" spans="1:3" ht="18" customHeight="1">
      <c r="A98" s="24"/>
      <c r="B98" s="21"/>
      <c r="C98" s="20"/>
    </row>
    <row r="99" spans="1:3" ht="18" customHeight="1">
      <c r="A99" s="24"/>
      <c r="B99" s="21"/>
      <c r="C99" s="20"/>
    </row>
    <row r="100" spans="1:3" ht="18" customHeight="1">
      <c r="A100" s="24"/>
      <c r="B100" s="21"/>
      <c r="C100" s="20"/>
    </row>
    <row r="101" spans="1:3" ht="18" customHeight="1">
      <c r="A101" s="24"/>
      <c r="B101" s="20"/>
      <c r="C101" s="20"/>
    </row>
    <row r="102" spans="1:3" ht="18" customHeight="1">
      <c r="A102" s="24"/>
      <c r="B102" s="21"/>
      <c r="C102" s="20"/>
    </row>
    <row r="103" spans="1:3" ht="18" customHeight="1">
      <c r="A103" s="24"/>
      <c r="B103" s="20"/>
      <c r="C103" s="21"/>
    </row>
    <row r="104" spans="1:3" ht="18" customHeight="1">
      <c r="A104" s="24"/>
      <c r="B104" s="21"/>
      <c r="C104" s="20"/>
    </row>
    <row r="105" spans="1:3" ht="18" customHeight="1">
      <c r="A105" s="24"/>
      <c r="B105" s="20"/>
      <c r="C105" s="21"/>
    </row>
    <row r="106" spans="1:3" ht="18" customHeight="1">
      <c r="A106" s="24"/>
      <c r="B106" s="21"/>
      <c r="C106" s="20"/>
    </row>
    <row r="107" spans="1:3" ht="18" customHeight="1">
      <c r="A107" s="24"/>
      <c r="B107" s="21"/>
      <c r="C107" s="21"/>
    </row>
    <row r="108" spans="1:3" ht="18" customHeight="1">
      <c r="A108" s="24"/>
      <c r="B108" s="21"/>
      <c r="C108" s="21"/>
    </row>
    <row r="109" spans="1:3" ht="18" customHeight="1">
      <c r="A109" s="24"/>
      <c r="B109" s="20"/>
      <c r="C109" s="20"/>
    </row>
    <row r="110" spans="1:3" ht="18" customHeight="1">
      <c r="A110" s="24"/>
      <c r="B110" s="21"/>
      <c r="C110" s="20"/>
    </row>
    <row r="111" spans="1:3" ht="18" customHeight="1">
      <c r="A111" s="24"/>
      <c r="B111" s="21"/>
      <c r="C111" s="20"/>
    </row>
    <row r="112" spans="1:3" ht="18" customHeight="1">
      <c r="A112" s="24"/>
      <c r="B112" s="21"/>
      <c r="C112" s="20"/>
    </row>
    <row r="113" spans="1:3" ht="18" customHeight="1">
      <c r="A113" s="24"/>
      <c r="B113" s="20"/>
      <c r="C113" s="20"/>
    </row>
    <row r="114" spans="1:3" ht="18" customHeight="1">
      <c r="A114" s="24"/>
      <c r="B114" s="21"/>
      <c r="C114" s="20"/>
    </row>
    <row r="115" spans="1:3" ht="18" customHeight="1">
      <c r="A115" s="24"/>
      <c r="B115" s="21"/>
      <c r="C115" s="20"/>
    </row>
    <row r="116" spans="1:3" ht="18" customHeight="1">
      <c r="A116" s="24"/>
      <c r="B116" s="21"/>
      <c r="C116" s="20"/>
    </row>
    <row r="117" spans="1:3" ht="18" customHeight="1">
      <c r="A117" s="24"/>
      <c r="B117" s="21"/>
      <c r="C117" s="20"/>
    </row>
    <row r="118" spans="1:3" ht="18" customHeight="1">
      <c r="A118" s="24"/>
      <c r="B118" s="21"/>
      <c r="C118" s="20"/>
    </row>
    <row r="119" spans="1:3" ht="18" customHeight="1">
      <c r="A119" s="24"/>
      <c r="B119" s="20"/>
      <c r="C119" s="20"/>
    </row>
    <row r="120" spans="1:3" ht="18" customHeight="1">
      <c r="A120" s="24"/>
      <c r="B120" s="21"/>
      <c r="C120" s="20"/>
    </row>
    <row r="121" spans="1:3" ht="18" customHeight="1">
      <c r="A121" s="24"/>
      <c r="B121" s="20"/>
      <c r="C121" s="20"/>
    </row>
    <row r="122" spans="1:3" ht="18" customHeight="1">
      <c r="A122" s="24"/>
      <c r="B122" s="21"/>
      <c r="C122" s="20"/>
    </row>
    <row r="123" spans="1:3" ht="18" customHeight="1">
      <c r="A123" s="24"/>
      <c r="B123" s="20"/>
      <c r="C123" s="20"/>
    </row>
    <row r="124" spans="1:3" ht="18" customHeight="1">
      <c r="A124" s="24"/>
      <c r="B124" s="21"/>
      <c r="C124" s="20"/>
    </row>
    <row r="125" spans="1:3" ht="18" customHeight="1">
      <c r="A125" s="24"/>
      <c r="B125" s="20"/>
      <c r="C125" s="20"/>
    </row>
    <row r="126" spans="1:3" ht="18" customHeight="1">
      <c r="A126" s="24"/>
      <c r="B126" s="21"/>
      <c r="C126" s="20"/>
    </row>
    <row r="127" spans="1:3" ht="18" customHeight="1">
      <c r="A127" s="24"/>
      <c r="B127" s="20"/>
      <c r="C127" s="20"/>
    </row>
    <row r="128" spans="1:3" ht="18" customHeight="1">
      <c r="A128" s="24"/>
      <c r="B128" s="21"/>
      <c r="C128" s="20"/>
    </row>
    <row r="129" spans="1:3" ht="18" customHeight="1">
      <c r="A129" s="24"/>
      <c r="B129" s="20"/>
      <c r="C129" s="20"/>
    </row>
    <row r="130" spans="1:3" ht="18" customHeight="1">
      <c r="A130" s="24"/>
      <c r="B130" s="21"/>
      <c r="C130" s="20"/>
    </row>
    <row r="131" spans="1:3" ht="18" customHeight="1">
      <c r="A131" s="24"/>
      <c r="B131" s="20"/>
      <c r="C131" s="20"/>
    </row>
    <row r="132" spans="1:3" ht="18" customHeight="1">
      <c r="A132" s="24"/>
      <c r="B132" s="21"/>
      <c r="C132" s="21"/>
    </row>
    <row r="133" spans="1:3" ht="18" customHeight="1">
      <c r="A133" s="24"/>
      <c r="B133" s="20"/>
      <c r="C133" s="20"/>
    </row>
    <row r="134" spans="1:3" ht="18" customHeight="1">
      <c r="A134" s="24"/>
      <c r="B134" s="21"/>
      <c r="C134" s="20"/>
    </row>
    <row r="135" spans="1:3" ht="18" customHeight="1">
      <c r="A135" s="24"/>
      <c r="B135" s="20"/>
      <c r="C135" s="20"/>
    </row>
    <row r="136" spans="1:3" ht="18" customHeight="1">
      <c r="A136" s="24"/>
      <c r="B136" s="21"/>
      <c r="C136" s="21"/>
    </row>
    <row r="137" spans="1:3" ht="18" customHeight="1">
      <c r="A137" s="24"/>
      <c r="B137" s="20"/>
      <c r="C137" s="20"/>
    </row>
    <row r="138" spans="1:3" ht="18" customHeight="1">
      <c r="A138" s="24"/>
      <c r="B138" s="21"/>
      <c r="C138" s="20"/>
    </row>
    <row r="139" spans="1:3" ht="18" customHeight="1">
      <c r="A139" s="24"/>
      <c r="B139" s="20"/>
      <c r="C139" s="20"/>
    </row>
    <row r="140" spans="1:3" ht="18" customHeight="1">
      <c r="A140" s="24"/>
      <c r="B140" s="21"/>
      <c r="C140" s="21"/>
    </row>
    <row r="141" spans="1:3" ht="18" customHeight="1">
      <c r="A141" s="24"/>
      <c r="B141" s="20"/>
      <c r="C141" s="20"/>
    </row>
    <row r="142" spans="1:3" ht="18" customHeight="1">
      <c r="A142" s="24"/>
      <c r="B142" s="21"/>
      <c r="C142" s="20"/>
    </row>
    <row r="143" spans="1:3" ht="18" customHeight="1">
      <c r="A143" s="24"/>
      <c r="B143" s="20"/>
      <c r="C143" s="20"/>
    </row>
    <row r="144" spans="1:3" ht="18" customHeight="1">
      <c r="A144" s="24"/>
      <c r="B144" s="21"/>
      <c r="C144" s="21"/>
    </row>
    <row r="145" spans="1:3" ht="18" customHeight="1">
      <c r="A145" s="24"/>
      <c r="B145" s="20"/>
      <c r="C145" s="20"/>
    </row>
    <row r="146" spans="1:3" ht="18" customHeight="1">
      <c r="A146" s="24"/>
      <c r="B146" s="21"/>
      <c r="C146" s="20"/>
    </row>
    <row r="147" spans="1:3" ht="18" customHeight="1">
      <c r="A147" s="24"/>
      <c r="B147" s="20"/>
      <c r="C147" s="20"/>
    </row>
    <row r="148" spans="1:3" ht="18" customHeight="1">
      <c r="A148" s="24"/>
      <c r="B148" s="21"/>
      <c r="C148" s="20"/>
    </row>
    <row r="149" spans="1:3" ht="18" customHeight="1">
      <c r="A149" s="24"/>
      <c r="B149" s="20"/>
      <c r="C149" s="20"/>
    </row>
    <row r="150" spans="1:3" ht="18" customHeight="1">
      <c r="A150" s="24"/>
      <c r="B150" s="21"/>
      <c r="C150" s="20"/>
    </row>
    <row r="151" spans="1:3" ht="18" customHeight="1">
      <c r="A151" s="24"/>
      <c r="B151" s="21"/>
      <c r="C151" s="20"/>
    </row>
    <row r="152" spans="1:3" ht="18" customHeight="1">
      <c r="A152" s="24"/>
      <c r="B152" s="21"/>
      <c r="C152" s="20"/>
    </row>
    <row r="153" spans="1:3" ht="18" customHeight="1">
      <c r="A153" s="24"/>
      <c r="B153" s="21"/>
      <c r="C153" s="20"/>
    </row>
    <row r="154" spans="1:3" ht="18" customHeight="1">
      <c r="A154" s="24"/>
      <c r="B154" s="21"/>
      <c r="C154" s="20"/>
    </row>
    <row r="155" spans="1:3" ht="18" customHeight="1">
      <c r="A155" s="24"/>
      <c r="B155" s="21"/>
      <c r="C155" s="20"/>
    </row>
    <row r="156" spans="1:3" ht="18" customHeight="1">
      <c r="A156" s="24"/>
      <c r="B156" s="21"/>
      <c r="C156" s="21"/>
    </row>
    <row r="157" spans="1:3" ht="18" customHeight="1">
      <c r="A157" s="24"/>
      <c r="B157" s="20"/>
      <c r="C157" s="20"/>
    </row>
    <row r="158" spans="1:3" ht="18" customHeight="1">
      <c r="A158" s="24"/>
      <c r="B158" s="21"/>
      <c r="C158" s="20"/>
    </row>
    <row r="159" spans="1:3" ht="18" customHeight="1">
      <c r="A159" s="24"/>
      <c r="B159" s="20"/>
      <c r="C159" s="20"/>
    </row>
    <row r="160" spans="1:3" ht="18" customHeight="1">
      <c r="A160" s="24"/>
      <c r="B160" s="21"/>
      <c r="C160" s="20"/>
    </row>
    <row r="161" spans="1:3" ht="18" customHeight="1">
      <c r="A161" s="24"/>
      <c r="B161" s="21"/>
      <c r="C161" s="20"/>
    </row>
    <row r="162" spans="1:3" ht="18" customHeight="1">
      <c r="A162" s="24"/>
      <c r="B162" s="21"/>
      <c r="C162" s="20"/>
    </row>
    <row r="163" spans="1:3" ht="18" customHeight="1">
      <c r="A163" s="24"/>
      <c r="B163" s="20"/>
      <c r="C163" s="21"/>
    </row>
    <row r="164" spans="1:3" ht="18" customHeight="1">
      <c r="A164" s="24"/>
      <c r="B164" s="21"/>
      <c r="C164" s="21"/>
    </row>
    <row r="165" spans="1:3" ht="18" customHeight="1">
      <c r="A165" s="24"/>
      <c r="B165" s="20"/>
      <c r="C165" s="20"/>
    </row>
    <row r="166" spans="1:3" ht="18" customHeight="1">
      <c r="A166" s="24"/>
      <c r="B166" s="21"/>
      <c r="C166" s="20"/>
    </row>
    <row r="167" spans="1:3" ht="18" customHeight="1">
      <c r="A167" s="24"/>
      <c r="B167" s="20"/>
      <c r="C167" s="20"/>
    </row>
    <row r="168" spans="1:3" ht="18" customHeight="1">
      <c r="A168" s="24"/>
      <c r="B168" s="21"/>
      <c r="C168" s="20"/>
    </row>
    <row r="169" spans="1:3" ht="18" customHeight="1">
      <c r="A169" s="24"/>
      <c r="B169" s="21"/>
      <c r="C169" s="20"/>
    </row>
    <row r="170" spans="1:3" ht="18" customHeight="1">
      <c r="A170" s="24"/>
      <c r="B170" s="21"/>
      <c r="C170" s="20"/>
    </row>
    <row r="171" spans="1:3" ht="18" customHeight="1">
      <c r="A171" s="24"/>
      <c r="B171" s="21"/>
      <c r="C171" s="20"/>
    </row>
    <row r="172" spans="1:3" ht="18" customHeight="1">
      <c r="A172" s="24"/>
      <c r="B172" s="21"/>
      <c r="C172" s="20"/>
    </row>
    <row r="173" spans="1:3" ht="18" customHeight="1">
      <c r="A173" s="24"/>
      <c r="B173" s="20"/>
      <c r="C173" s="20"/>
    </row>
    <row r="174" spans="1:3" ht="18" customHeight="1">
      <c r="A174" s="24"/>
      <c r="B174" s="21"/>
      <c r="C174" s="20"/>
    </row>
    <row r="175" spans="1:3" ht="18" customHeight="1">
      <c r="A175" s="24"/>
      <c r="B175" s="20"/>
      <c r="C175" s="20"/>
    </row>
    <row r="176" spans="1:3" ht="18" customHeight="1">
      <c r="A176" s="24"/>
      <c r="B176" s="21"/>
      <c r="C176" s="20"/>
    </row>
    <row r="177" spans="1:3" ht="18" customHeight="1">
      <c r="A177" s="24"/>
      <c r="B177" s="21"/>
      <c r="C177" s="20"/>
    </row>
    <row r="178" spans="1:3" ht="18" customHeight="1">
      <c r="A178" s="24"/>
      <c r="B178" s="21"/>
      <c r="C178" s="20"/>
    </row>
    <row r="179" spans="1:3" ht="18" customHeight="1">
      <c r="A179" s="24"/>
      <c r="B179" s="20"/>
      <c r="C179" s="20"/>
    </row>
    <row r="180" spans="1:3" ht="18" customHeight="1">
      <c r="A180" s="24"/>
      <c r="B180" s="21"/>
      <c r="C180" s="20"/>
    </row>
    <row r="181" spans="1:3" ht="18" customHeight="1">
      <c r="A181" s="24"/>
      <c r="B181" s="21"/>
      <c r="C181" s="20"/>
    </row>
    <row r="182" spans="1:3" ht="18" customHeight="1">
      <c r="A182" s="24"/>
      <c r="B182" s="21"/>
      <c r="C182" s="20"/>
    </row>
    <row r="183" spans="1:3" ht="18" customHeight="1">
      <c r="A183" s="24"/>
      <c r="B183" s="20"/>
      <c r="C183" s="20"/>
    </row>
    <row r="184" spans="1:3" ht="18" customHeight="1">
      <c r="A184" s="24"/>
      <c r="B184" s="21"/>
      <c r="C184" s="21"/>
    </row>
    <row r="185" spans="1:3" ht="18" customHeight="1">
      <c r="A185" s="24"/>
      <c r="B185" s="20"/>
      <c r="C185" s="20"/>
    </row>
    <row r="186" spans="1:3" ht="18" customHeight="1">
      <c r="A186" s="24"/>
      <c r="B186" s="21"/>
      <c r="C186" s="20"/>
    </row>
    <row r="187" spans="1:3" ht="18" customHeight="1">
      <c r="A187" s="24"/>
      <c r="B187" s="21"/>
      <c r="C187" s="20"/>
    </row>
    <row r="188" spans="1:3" ht="18" customHeight="1">
      <c r="A188" s="24"/>
      <c r="B188" s="21"/>
      <c r="C188" s="21"/>
    </row>
    <row r="189" spans="1:3" ht="18" customHeight="1">
      <c r="A189" s="24"/>
      <c r="B189" s="20"/>
      <c r="C189" s="20"/>
    </row>
    <row r="190" spans="1:3" ht="18" customHeight="1">
      <c r="A190" s="24"/>
      <c r="B190" s="21"/>
      <c r="C190" s="21"/>
    </row>
    <row r="191" spans="1:3" ht="18" customHeight="1">
      <c r="A191" s="24"/>
      <c r="B191" s="21"/>
      <c r="C191" s="20"/>
    </row>
    <row r="192" spans="1:3" ht="18" customHeight="1">
      <c r="A192" s="24"/>
      <c r="B192" s="21"/>
      <c r="C192" s="20"/>
    </row>
    <row r="193" spans="1:3" ht="18" customHeight="1">
      <c r="A193" s="24"/>
      <c r="B193" s="21"/>
      <c r="C193" s="20"/>
    </row>
    <row r="194" spans="1:3" ht="18" customHeight="1">
      <c r="A194" s="24"/>
      <c r="B194" s="21"/>
      <c r="C194" s="20"/>
    </row>
    <row r="195" spans="1:3" ht="18" customHeight="1">
      <c r="A195" s="24"/>
      <c r="B195" s="21"/>
      <c r="C195" s="20"/>
    </row>
    <row r="196" spans="1:3" ht="18" customHeight="1">
      <c r="A196" s="24"/>
      <c r="B196" s="21"/>
      <c r="C196" s="21"/>
    </row>
    <row r="197" spans="1:3" ht="18" customHeight="1">
      <c r="A197" s="24"/>
      <c r="B197" s="20"/>
      <c r="C197" s="20"/>
    </row>
    <row r="198" spans="1:3" ht="18" customHeight="1">
      <c r="A198" s="24"/>
      <c r="B198" s="21"/>
      <c r="C198" s="21"/>
    </row>
    <row r="199" spans="1:3" ht="18" customHeight="1">
      <c r="A199" s="24"/>
      <c r="B199" s="21"/>
      <c r="C199" s="20"/>
    </row>
    <row r="200" spans="1:3" ht="18" customHeight="1">
      <c r="A200" s="24"/>
      <c r="B200" s="21"/>
      <c r="C200" s="20"/>
    </row>
    <row r="201" spans="1:3" ht="18" customHeight="1">
      <c r="A201" s="24"/>
      <c r="B201" s="20"/>
      <c r="C201" s="20"/>
    </row>
    <row r="202" spans="1:3" ht="18" customHeight="1">
      <c r="A202" s="24"/>
      <c r="B202" s="21"/>
      <c r="C202" s="21"/>
    </row>
    <row r="203" spans="1:3" ht="18" customHeight="1">
      <c r="A203" s="24"/>
      <c r="B203" s="20"/>
      <c r="C203" s="20"/>
    </row>
    <row r="204" spans="1:3" ht="18" customHeight="1">
      <c r="A204" s="24"/>
      <c r="B204" s="21"/>
      <c r="C204" s="20"/>
    </row>
    <row r="205" spans="1:3" ht="18" customHeight="1">
      <c r="A205" s="24"/>
      <c r="B205" s="21"/>
      <c r="C205" s="20"/>
    </row>
    <row r="206" spans="1:3" ht="18" customHeight="1">
      <c r="A206" s="24"/>
      <c r="B206" s="21"/>
      <c r="C206" s="20"/>
    </row>
    <row r="207" spans="1:3" ht="18" customHeight="1">
      <c r="A207" s="24"/>
      <c r="B207" s="20"/>
      <c r="C207" s="20"/>
    </row>
    <row r="208" spans="1:3" ht="18" customHeight="1">
      <c r="A208" s="24"/>
      <c r="B208" s="21"/>
      <c r="C208" s="20"/>
    </row>
    <row r="209" spans="1:3" ht="18" customHeight="1">
      <c r="A209" s="24"/>
      <c r="B209" s="21"/>
      <c r="C209" s="20"/>
    </row>
    <row r="210" spans="1:3" ht="18" customHeight="1">
      <c r="A210" s="24"/>
      <c r="B210" s="21"/>
      <c r="C210" s="20"/>
    </row>
    <row r="211" spans="1:3" ht="18" customHeight="1">
      <c r="A211" s="24"/>
      <c r="B211" s="20"/>
      <c r="C211" s="20"/>
    </row>
    <row r="212" spans="1:3" ht="18" customHeight="1">
      <c r="A212" s="24"/>
      <c r="B212" s="21"/>
      <c r="C212" s="20"/>
    </row>
    <row r="213" spans="1:3" ht="18" customHeight="1">
      <c r="A213" s="24"/>
      <c r="B213" s="21"/>
      <c r="C213" s="20"/>
    </row>
    <row r="214" spans="1:3" ht="18" customHeight="1">
      <c r="A214" s="24"/>
      <c r="B214" s="21"/>
      <c r="C214" s="20"/>
    </row>
    <row r="215" spans="1:3" ht="18" customHeight="1">
      <c r="A215" s="24"/>
      <c r="B215" s="21"/>
      <c r="C215" s="20"/>
    </row>
    <row r="216" spans="1:3" ht="18" customHeight="1">
      <c r="A216" s="24"/>
      <c r="B216" s="21"/>
      <c r="C216" s="20"/>
    </row>
    <row r="217" spans="1:3" ht="18" customHeight="1">
      <c r="A217" s="24"/>
      <c r="B217" s="21"/>
      <c r="C217" s="20"/>
    </row>
    <row r="218" spans="1:3" ht="18" customHeight="1">
      <c r="A218" s="24"/>
      <c r="B218" s="21"/>
      <c r="C218" s="20"/>
    </row>
    <row r="219" spans="1:3" ht="18" customHeight="1">
      <c r="A219" s="24"/>
      <c r="B219" s="21"/>
      <c r="C219" s="20"/>
    </row>
    <row r="220" spans="1:3" ht="18" customHeight="1">
      <c r="A220" s="24"/>
      <c r="B220" s="21"/>
      <c r="C220" s="20"/>
    </row>
    <row r="221" spans="1:3" ht="18" customHeight="1">
      <c r="A221" s="24"/>
      <c r="B221" s="20"/>
      <c r="C221" s="20"/>
    </row>
    <row r="222" spans="1:3" ht="18" customHeight="1">
      <c r="A222" s="24"/>
      <c r="B222" s="21"/>
      <c r="C222" s="20"/>
    </row>
    <row r="223" spans="1:3" ht="18" customHeight="1">
      <c r="A223" s="24"/>
      <c r="B223" s="20"/>
      <c r="C223" s="20"/>
    </row>
    <row r="224" spans="1:3" ht="18" customHeight="1">
      <c r="A224" s="24"/>
      <c r="B224" s="21"/>
      <c r="C224" s="20"/>
    </row>
    <row r="225" spans="1:3" ht="18" customHeight="1">
      <c r="A225" s="24"/>
      <c r="B225" s="20"/>
      <c r="C225" s="20"/>
    </row>
    <row r="226" spans="1:3" ht="18" customHeight="1">
      <c r="A226" s="24"/>
      <c r="B226" s="21"/>
      <c r="C226" s="20"/>
    </row>
    <row r="227" spans="1:3" ht="18" customHeight="1">
      <c r="A227" s="24"/>
      <c r="B227" s="21"/>
      <c r="C227" s="20"/>
    </row>
    <row r="228" spans="1:3" ht="18" customHeight="1">
      <c r="A228" s="24"/>
      <c r="B228" s="21"/>
      <c r="C228" s="20"/>
    </row>
    <row r="229" spans="1:3" ht="18" customHeight="1">
      <c r="A229" s="24"/>
      <c r="B229" s="20"/>
      <c r="C229" s="20"/>
    </row>
    <row r="230" spans="1:3" ht="18" customHeight="1">
      <c r="A230" s="24"/>
      <c r="B230" s="21"/>
      <c r="C230" s="20"/>
    </row>
    <row r="231" spans="1:3" ht="18" customHeight="1">
      <c r="A231" s="24"/>
      <c r="B231" s="21"/>
      <c r="C231" s="20"/>
    </row>
    <row r="232" spans="1:3" ht="18" customHeight="1">
      <c r="A232" s="24"/>
      <c r="B232" s="21"/>
      <c r="C232" s="20"/>
    </row>
    <row r="233" spans="1:3" ht="18" customHeight="1">
      <c r="A233" s="24"/>
      <c r="B233" s="21"/>
      <c r="C233" s="20"/>
    </row>
    <row r="234" spans="1:3" ht="18" customHeight="1">
      <c r="A234" s="24"/>
      <c r="B234" s="21"/>
      <c r="C234" s="20"/>
    </row>
    <row r="235" spans="1:3" ht="18" customHeight="1">
      <c r="A235" s="24"/>
      <c r="B235" s="20"/>
      <c r="C235" s="20"/>
    </row>
    <row r="236" spans="1:3" ht="18" customHeight="1">
      <c r="A236" s="24"/>
      <c r="B236" s="21"/>
      <c r="C236" s="20"/>
    </row>
    <row r="237" spans="1:3" ht="18" customHeight="1">
      <c r="A237" s="24"/>
      <c r="B237" s="20"/>
      <c r="C237" s="20"/>
    </row>
    <row r="238" spans="1:3" ht="18" customHeight="1">
      <c r="A238" s="24"/>
      <c r="B238" s="21"/>
      <c r="C238" s="20"/>
    </row>
    <row r="239" spans="1:3" ht="18" customHeight="1">
      <c r="A239" s="24"/>
      <c r="B239" s="20"/>
      <c r="C239" s="20"/>
    </row>
    <row r="240" spans="1:3" ht="18" customHeight="1">
      <c r="A240" s="24"/>
      <c r="B240" s="21"/>
      <c r="C240" s="20"/>
    </row>
    <row r="241" spans="1:3" ht="18" customHeight="1">
      <c r="A241" s="24"/>
      <c r="B241" s="20"/>
      <c r="C241" s="20"/>
    </row>
    <row r="242" spans="1:3" ht="18" customHeight="1">
      <c r="A242" s="24"/>
      <c r="B242" s="21"/>
      <c r="C242" s="20"/>
    </row>
    <row r="243" spans="1:3" ht="18" customHeight="1">
      <c r="A243" s="24"/>
      <c r="B243" s="20"/>
      <c r="C243" s="20"/>
    </row>
    <row r="244" spans="1:3" ht="18" customHeight="1">
      <c r="A244" s="24"/>
      <c r="B244" s="21"/>
      <c r="C244" s="20"/>
    </row>
    <row r="245" spans="1:3" ht="18" customHeight="1">
      <c r="A245" s="24"/>
      <c r="B245" s="20"/>
      <c r="C245" s="20"/>
    </row>
    <row r="246" spans="1:3" ht="18" customHeight="1">
      <c r="A246" s="24"/>
      <c r="B246" s="21"/>
      <c r="C246" s="20"/>
    </row>
    <row r="247" spans="1:3" ht="18" customHeight="1">
      <c r="A247" s="24"/>
      <c r="B247" s="21"/>
      <c r="C247" s="20"/>
    </row>
    <row r="248" spans="1:3" ht="18" customHeight="1">
      <c r="A248" s="24"/>
      <c r="B248" s="21"/>
      <c r="C248" s="20"/>
    </row>
    <row r="249" spans="1:3" ht="18" customHeight="1">
      <c r="A249" s="24"/>
      <c r="B249" s="21"/>
      <c r="C249" s="20"/>
    </row>
    <row r="250" spans="1:3" ht="18" customHeight="1">
      <c r="A250" s="24"/>
      <c r="B250" s="21"/>
      <c r="C250" s="20"/>
    </row>
    <row r="251" spans="1:3" ht="18" customHeight="1">
      <c r="A251" s="24"/>
      <c r="B251" s="20"/>
      <c r="C251" s="20"/>
    </row>
    <row r="252" spans="1:3" ht="18" customHeight="1">
      <c r="A252" s="24"/>
      <c r="B252" s="21"/>
      <c r="C252" s="20"/>
    </row>
    <row r="253" spans="1:3" ht="18" customHeight="1">
      <c r="A253" s="24"/>
      <c r="B253" s="20"/>
      <c r="C253" s="20"/>
    </row>
    <row r="254" spans="1:3" ht="18" customHeight="1">
      <c r="A254" s="24"/>
      <c r="B254" s="21"/>
      <c r="C254" s="20"/>
    </row>
    <row r="255" spans="1:3" ht="18" customHeight="1">
      <c r="A255" s="24"/>
      <c r="B255" s="20"/>
      <c r="C255" s="20"/>
    </row>
    <row r="256" spans="1:3" ht="18" customHeight="1">
      <c r="A256" s="24"/>
      <c r="B256" s="21"/>
      <c r="C256" s="20"/>
    </row>
    <row r="257" spans="1:3" ht="18" customHeight="1">
      <c r="A257" s="24"/>
      <c r="B257" s="20"/>
      <c r="C257" s="20"/>
    </row>
    <row r="258" spans="1:3" ht="18" customHeight="1">
      <c r="A258" s="24"/>
      <c r="B258" s="21"/>
      <c r="C258" s="20"/>
    </row>
    <row r="259" spans="1:3" ht="18" customHeight="1">
      <c r="A259" s="24"/>
      <c r="B259" s="21"/>
      <c r="C259" s="20"/>
    </row>
    <row r="260" spans="1:3" ht="18" customHeight="1">
      <c r="A260" s="24"/>
      <c r="B260" s="21"/>
      <c r="C260" s="20"/>
    </row>
    <row r="261" spans="1:3" ht="18" customHeight="1">
      <c r="A261" s="24"/>
      <c r="B261" s="20"/>
      <c r="C261" s="20"/>
    </row>
    <row r="262" spans="1:3" ht="18" customHeight="1">
      <c r="A262" s="24"/>
      <c r="B262" s="21"/>
      <c r="C262" s="21"/>
    </row>
    <row r="263" spans="1:3" ht="18" customHeight="1">
      <c r="A263" s="24"/>
      <c r="B263" s="21"/>
      <c r="C263" s="20"/>
    </row>
    <row r="264" spans="1:3" ht="18" customHeight="1">
      <c r="A264" s="24"/>
      <c r="B264" s="21"/>
      <c r="C264" s="20"/>
    </row>
    <row r="265" spans="1:3" ht="18" customHeight="1">
      <c r="A265" s="24"/>
      <c r="B265" s="21"/>
      <c r="C265" s="20"/>
    </row>
    <row r="266" spans="1:3" ht="18" customHeight="1">
      <c r="A266" s="24"/>
      <c r="B266" s="21"/>
      <c r="C266" s="20"/>
    </row>
    <row r="267" spans="1:3" ht="18" customHeight="1">
      <c r="A267" s="24"/>
      <c r="B267" s="20"/>
      <c r="C267" s="20"/>
    </row>
    <row r="268" spans="1:3" ht="18" customHeight="1">
      <c r="A268" s="24"/>
      <c r="B268" s="21"/>
      <c r="C268" s="20"/>
    </row>
    <row r="269" spans="1:3" ht="18" customHeight="1">
      <c r="A269" s="24"/>
      <c r="B269" s="20"/>
      <c r="C269" s="20"/>
    </row>
    <row r="270" spans="1:3" ht="18" customHeight="1">
      <c r="A270" s="24"/>
      <c r="B270" s="21"/>
      <c r="C270" s="21"/>
    </row>
    <row r="271" spans="1:3" ht="18" customHeight="1">
      <c r="A271" s="24"/>
      <c r="B271" s="20"/>
      <c r="C271" s="20"/>
    </row>
    <row r="272" spans="1:3" ht="18" customHeight="1">
      <c r="A272" s="24"/>
      <c r="B272" s="21"/>
      <c r="C272" s="20"/>
    </row>
    <row r="273" spans="1:3" ht="18" customHeight="1">
      <c r="A273" s="24"/>
      <c r="B273" s="20"/>
      <c r="C273" s="20"/>
    </row>
    <row r="274" spans="1:3" ht="18" customHeight="1">
      <c r="A274" s="24"/>
      <c r="B274" s="21"/>
      <c r="C274" s="20"/>
    </row>
    <row r="275" spans="1:3" ht="18" customHeight="1">
      <c r="A275" s="24"/>
      <c r="B275" s="20"/>
      <c r="C275" s="20"/>
    </row>
    <row r="276" spans="1:3" ht="18" customHeight="1">
      <c r="A276" s="24"/>
      <c r="B276" s="21"/>
      <c r="C276" s="20"/>
    </row>
    <row r="277" spans="1:3" ht="18" customHeight="1">
      <c r="A277" s="24"/>
      <c r="B277" s="20"/>
      <c r="C277" s="21"/>
    </row>
    <row r="278" spans="1:3" ht="18" customHeight="1">
      <c r="A278" s="24"/>
      <c r="B278" s="21"/>
      <c r="C278" s="21"/>
    </row>
    <row r="279" spans="1:3" ht="18" customHeight="1">
      <c r="A279" s="24"/>
      <c r="B279" s="20"/>
      <c r="C279" s="20"/>
    </row>
    <row r="280" spans="1:3" ht="18" customHeight="1">
      <c r="A280" s="24"/>
      <c r="B280" s="21"/>
      <c r="C280" s="20"/>
    </row>
    <row r="281" spans="1:3" ht="18" customHeight="1">
      <c r="A281" s="24"/>
      <c r="B281" s="20"/>
      <c r="C281" s="20"/>
    </row>
    <row r="282" spans="1:3" ht="18" customHeight="1">
      <c r="A282" s="24"/>
      <c r="B282" s="21"/>
      <c r="C282" s="20"/>
    </row>
    <row r="283" spans="1:3" ht="18" customHeight="1">
      <c r="A283" s="24"/>
      <c r="B283" s="20"/>
      <c r="C283" s="20"/>
    </row>
    <row r="284" spans="1:3" ht="18" customHeight="1">
      <c r="A284" s="24"/>
      <c r="B284" s="21"/>
      <c r="C284" s="20"/>
    </row>
    <row r="285" spans="1:3" ht="18" customHeight="1">
      <c r="A285" s="24"/>
      <c r="B285" s="20"/>
      <c r="C285" s="20"/>
    </row>
    <row r="286" spans="1:3" ht="18" customHeight="1">
      <c r="A286" s="24"/>
      <c r="B286" s="21"/>
      <c r="C286" s="20"/>
    </row>
    <row r="287" spans="1:3" ht="18" customHeight="1">
      <c r="A287" s="24"/>
      <c r="B287" s="21"/>
      <c r="C287" s="21"/>
    </row>
    <row r="288" spans="1:3" ht="18" customHeight="1">
      <c r="A288" s="24"/>
      <c r="B288" s="21"/>
      <c r="C288" s="20"/>
    </row>
    <row r="289" spans="1:3" ht="18" customHeight="1">
      <c r="A289" s="24"/>
      <c r="B289" s="20"/>
      <c r="C289" s="20"/>
    </row>
    <row r="290" spans="1:3" ht="18" customHeight="1">
      <c r="A290" s="24"/>
      <c r="B290" s="21"/>
      <c r="C290" s="20"/>
    </row>
    <row r="291" spans="1:3" ht="18" customHeight="1">
      <c r="A291" s="24"/>
      <c r="B291" s="20"/>
      <c r="C291" s="20"/>
    </row>
    <row r="292" spans="1:3" ht="18" customHeight="1">
      <c r="A292" s="24"/>
      <c r="B292" s="21"/>
      <c r="C292" s="21"/>
    </row>
    <row r="293" spans="1:3" ht="18" customHeight="1">
      <c r="A293" s="24"/>
      <c r="B293" s="20"/>
      <c r="C293" s="20"/>
    </row>
    <row r="294" spans="1:3" ht="18" customHeight="1">
      <c r="A294" s="24"/>
      <c r="B294" s="21"/>
      <c r="C294" s="20"/>
    </row>
    <row r="295" spans="1:3" ht="18" customHeight="1">
      <c r="A295" s="24"/>
      <c r="B295" s="21"/>
      <c r="C295" s="20"/>
    </row>
    <row r="296" spans="1:3" ht="18" customHeight="1">
      <c r="A296" s="24"/>
      <c r="B296" s="21"/>
      <c r="C296" s="20"/>
    </row>
    <row r="297" spans="1:3" ht="18" customHeight="1">
      <c r="A297" s="24"/>
      <c r="B297" s="20"/>
      <c r="C297" s="21"/>
    </row>
    <row r="298" spans="1:3" ht="18" customHeight="1">
      <c r="A298" s="24"/>
      <c r="B298" s="21"/>
      <c r="C298" s="20"/>
    </row>
    <row r="299" spans="1:3" ht="18" customHeight="1">
      <c r="A299" s="24"/>
      <c r="B299" s="21"/>
      <c r="C299" s="20"/>
    </row>
    <row r="300" spans="1:3" ht="18" customHeight="1">
      <c r="A300" s="24"/>
      <c r="B300" s="21"/>
      <c r="C300" s="20"/>
    </row>
    <row r="301" spans="1:3" ht="18" customHeight="1">
      <c r="A301" s="24"/>
      <c r="B301" s="20"/>
      <c r="C301" s="20"/>
    </row>
    <row r="302" spans="1:3" ht="18" customHeight="1">
      <c r="A302" s="24"/>
      <c r="B302" s="21"/>
      <c r="C302" s="20"/>
    </row>
    <row r="303" spans="1:3" ht="18" customHeight="1">
      <c r="A303" s="24"/>
      <c r="B303" s="20"/>
      <c r="C303" s="20"/>
    </row>
    <row r="304" spans="1:3" ht="18" customHeight="1">
      <c r="A304" s="24"/>
      <c r="B304" s="21"/>
      <c r="C304" s="20"/>
    </row>
    <row r="305" spans="1:3" ht="18" customHeight="1">
      <c r="A305" s="24"/>
      <c r="B305" s="20"/>
      <c r="C305" s="20"/>
    </row>
    <row r="306" spans="1:3" ht="18" customHeight="1">
      <c r="A306" s="24"/>
      <c r="B306" s="21"/>
      <c r="C306" s="20"/>
    </row>
    <row r="307" spans="1:3" ht="18" customHeight="1">
      <c r="A307" s="24"/>
      <c r="B307" s="20"/>
      <c r="C307" s="20"/>
    </row>
    <row r="308" spans="1:3" ht="18" customHeight="1">
      <c r="A308" s="24"/>
      <c r="B308" s="21"/>
      <c r="C308" s="21"/>
    </row>
    <row r="309" spans="1:3" ht="18" customHeight="1">
      <c r="A309" s="24"/>
      <c r="B309" s="20"/>
      <c r="C309" s="20"/>
    </row>
    <row r="310" spans="1:3" ht="18" customHeight="1">
      <c r="A310" s="24"/>
      <c r="B310" s="21"/>
      <c r="C310" s="20"/>
    </row>
    <row r="311" spans="1:3" ht="18" customHeight="1">
      <c r="A311" s="24"/>
      <c r="B311" s="21"/>
      <c r="C311" s="20"/>
    </row>
    <row r="312" spans="1:3" ht="18" customHeight="1">
      <c r="A312" s="24"/>
      <c r="B312" s="21"/>
      <c r="C312" s="20"/>
    </row>
    <row r="313" spans="1:3" ht="18" customHeight="1">
      <c r="A313" s="24"/>
      <c r="B313" s="20"/>
      <c r="C313" s="20"/>
    </row>
    <row r="314" spans="1:3" ht="18" customHeight="1">
      <c r="A314" s="24"/>
      <c r="B314" s="21"/>
      <c r="C314" s="20"/>
    </row>
    <row r="315" spans="1:3" ht="18" customHeight="1">
      <c r="A315" s="24"/>
      <c r="B315" s="20"/>
      <c r="C315" s="20"/>
    </row>
    <row r="316" spans="1:3" ht="18" customHeight="1">
      <c r="A316" s="24"/>
      <c r="B316" s="21"/>
      <c r="C316" s="20"/>
    </row>
    <row r="317" spans="1:3" ht="18" customHeight="1">
      <c r="A317" s="24"/>
      <c r="B317" s="20"/>
      <c r="C317" s="21"/>
    </row>
    <row r="318" spans="1:3" ht="18" customHeight="1">
      <c r="A318" s="24"/>
      <c r="B318" s="21"/>
      <c r="C318" s="20"/>
    </row>
    <row r="319" spans="1:3" ht="18" customHeight="1">
      <c r="A319" s="24"/>
      <c r="B319" s="21"/>
      <c r="C319" s="20"/>
    </row>
    <row r="320" spans="1:3" ht="18" customHeight="1">
      <c r="A320" s="24"/>
      <c r="B320" s="21"/>
      <c r="C320" s="20"/>
    </row>
    <row r="321" spans="1:3" ht="18" customHeight="1">
      <c r="A321" s="24"/>
      <c r="B321" s="20"/>
      <c r="C321" s="21"/>
    </row>
    <row r="322" spans="1:3" ht="18" customHeight="1">
      <c r="A322" s="24"/>
      <c r="B322" s="21"/>
      <c r="C322" s="21"/>
    </row>
    <row r="323" spans="1:3" ht="18" customHeight="1">
      <c r="A323" s="24"/>
      <c r="B323" s="21"/>
      <c r="C323" s="21"/>
    </row>
    <row r="324" spans="1:3" ht="18" customHeight="1">
      <c r="A324" s="24"/>
      <c r="B324" s="21"/>
      <c r="C324" s="20"/>
    </row>
    <row r="325" spans="1:3" ht="18" customHeight="1">
      <c r="A325" s="24"/>
      <c r="B325" s="20"/>
      <c r="C325" s="21"/>
    </row>
    <row r="326" spans="1:3" ht="18" customHeight="1">
      <c r="A326" s="24"/>
      <c r="B326" s="21"/>
      <c r="C326" s="20"/>
    </row>
    <row r="327" spans="1:3" ht="18" customHeight="1">
      <c r="A327" s="24"/>
      <c r="B327" s="20"/>
      <c r="C327" s="20"/>
    </row>
    <row r="328" spans="1:3" ht="18" customHeight="1">
      <c r="A328" s="24"/>
      <c r="B328" s="21"/>
      <c r="C328" s="21"/>
    </row>
    <row r="329" spans="1:3" ht="18" customHeight="1">
      <c r="A329" s="24"/>
      <c r="B329" s="21"/>
      <c r="C329" s="20"/>
    </row>
    <row r="330" spans="1:3" ht="18" customHeight="1">
      <c r="A330" s="24"/>
      <c r="B330" s="21"/>
      <c r="C330" s="20"/>
    </row>
    <row r="331" spans="1:3" ht="18" customHeight="1">
      <c r="A331" s="24"/>
      <c r="B331" s="21"/>
      <c r="C331" s="20"/>
    </row>
    <row r="332" spans="1:3" ht="18" customHeight="1">
      <c r="A332" s="24"/>
      <c r="B332" s="21"/>
      <c r="C332" s="21"/>
    </row>
    <row r="333" spans="1:3" ht="18" customHeight="1">
      <c r="A333" s="24"/>
      <c r="B333" s="21"/>
      <c r="C333" s="21"/>
    </row>
    <row r="334" spans="1:3" ht="18" customHeight="1">
      <c r="A334" s="24"/>
      <c r="B334" s="21"/>
      <c r="C334" s="21"/>
    </row>
    <row r="335" spans="1:3" ht="18" customHeight="1">
      <c r="A335" s="24"/>
      <c r="B335" s="21"/>
      <c r="C335" s="20"/>
    </row>
    <row r="336" spans="1:3" ht="18" customHeight="1">
      <c r="A336" s="24"/>
      <c r="B336" s="21"/>
      <c r="C336" s="20"/>
    </row>
    <row r="337" spans="1:3" ht="18" customHeight="1">
      <c r="A337" s="24"/>
      <c r="B337" s="20"/>
      <c r="C337" s="20"/>
    </row>
    <row r="338" spans="1:3" ht="18" customHeight="1">
      <c r="A338" s="24"/>
      <c r="B338" s="21"/>
      <c r="C338" s="21"/>
    </row>
    <row r="339" spans="1:3" ht="18" customHeight="1">
      <c r="A339" s="24"/>
      <c r="B339" s="21"/>
      <c r="C339" s="21"/>
    </row>
    <row r="340" spans="1:3" ht="18" customHeight="1">
      <c r="A340" s="24"/>
      <c r="B340" s="21"/>
      <c r="C340" s="20"/>
    </row>
    <row r="341" spans="1:3" ht="18" customHeight="1">
      <c r="A341" s="24"/>
      <c r="B341" s="20"/>
      <c r="C341" s="20"/>
    </row>
    <row r="342" spans="1:3" ht="18" customHeight="1">
      <c r="A342" s="24"/>
      <c r="B342" s="21"/>
      <c r="C342" s="21"/>
    </row>
    <row r="343" spans="1:3" ht="18" customHeight="1">
      <c r="A343" s="24"/>
      <c r="B343" s="21"/>
      <c r="C343" s="20"/>
    </row>
    <row r="344" spans="1:3" ht="18" customHeight="1">
      <c r="A344" s="24"/>
      <c r="B344" s="21"/>
      <c r="C344" s="20"/>
    </row>
    <row r="345" spans="1:3" ht="18" customHeight="1">
      <c r="A345" s="24"/>
      <c r="B345" s="21"/>
      <c r="C345" s="20"/>
    </row>
    <row r="346" spans="1:3" ht="18" customHeight="1">
      <c r="A346" s="24"/>
      <c r="B346" s="21"/>
      <c r="C346" s="20"/>
    </row>
    <row r="347" spans="1:3" ht="18" customHeight="1">
      <c r="A347" s="24"/>
      <c r="B347" s="20"/>
      <c r="C347" s="20"/>
    </row>
    <row r="348" spans="1:3" ht="18" customHeight="1">
      <c r="A348" s="24"/>
      <c r="B348" s="21"/>
      <c r="C348" s="20"/>
    </row>
    <row r="349" spans="1:3" ht="18" customHeight="1">
      <c r="A349" s="24"/>
      <c r="B349" s="20"/>
      <c r="C349" s="20"/>
    </row>
    <row r="350" spans="1:3" ht="18" customHeight="1">
      <c r="A350" s="24"/>
      <c r="B350" s="21"/>
      <c r="C350" s="20"/>
    </row>
    <row r="351" spans="1:3" ht="18" customHeight="1">
      <c r="A351" s="24"/>
      <c r="B351" s="20"/>
      <c r="C351" s="21"/>
    </row>
    <row r="352" spans="1:3" ht="18" customHeight="1">
      <c r="A352" s="24"/>
      <c r="B352" s="21"/>
      <c r="C352" s="20"/>
    </row>
    <row r="353" spans="1:3" ht="18" customHeight="1">
      <c r="A353" s="24"/>
      <c r="B353" s="20"/>
      <c r="C353" s="21"/>
    </row>
    <row r="354" spans="1:3" ht="18" customHeight="1">
      <c r="A354" s="24"/>
      <c r="B354" s="21"/>
      <c r="C354" s="20"/>
    </row>
    <row r="355" spans="1:3" ht="18" customHeight="1">
      <c r="A355" s="24"/>
      <c r="B355" s="20"/>
      <c r="C355" s="20"/>
    </row>
    <row r="356" spans="1:3" ht="18" customHeight="1">
      <c r="A356" s="24"/>
      <c r="B356" s="21"/>
      <c r="C356" s="20"/>
    </row>
    <row r="357" spans="1:3" ht="18" customHeight="1">
      <c r="A357" s="24"/>
      <c r="B357" s="20"/>
      <c r="C357" s="20"/>
    </row>
    <row r="358" spans="1:3" ht="18" customHeight="1">
      <c r="A358" s="24"/>
      <c r="B358" s="21"/>
      <c r="C358" s="20"/>
    </row>
    <row r="359" spans="1:3" ht="18" customHeight="1">
      <c r="A359" s="24"/>
      <c r="B359" s="20"/>
      <c r="C359" s="20"/>
    </row>
    <row r="360" spans="1:3" ht="18" customHeight="1">
      <c r="A360" s="24"/>
      <c r="B360" s="21"/>
      <c r="C360" s="20"/>
    </row>
    <row r="361" spans="1:3" ht="18" customHeight="1">
      <c r="A361" s="24"/>
      <c r="B361" s="20"/>
      <c r="C361" s="20"/>
    </row>
    <row r="362" spans="1:3" ht="18" customHeight="1">
      <c r="A362" s="24"/>
      <c r="B362" s="21"/>
      <c r="C362" s="21"/>
    </row>
    <row r="363" spans="1:3" ht="18" customHeight="1">
      <c r="A363" s="24"/>
      <c r="B363" s="20"/>
      <c r="C363" s="20"/>
    </row>
    <row r="364" spans="1:3" ht="18" customHeight="1">
      <c r="A364" s="24"/>
      <c r="B364" s="21"/>
      <c r="C364" s="20"/>
    </row>
    <row r="365" spans="1:3" ht="18" customHeight="1">
      <c r="A365" s="24"/>
      <c r="B365" s="20"/>
      <c r="C365" s="21"/>
    </row>
    <row r="366" spans="1:3" ht="18" customHeight="1">
      <c r="A366" s="24"/>
      <c r="B366" s="21"/>
      <c r="C366" s="20"/>
    </row>
    <row r="367" spans="1:3" ht="18" customHeight="1">
      <c r="A367" s="24"/>
      <c r="B367" s="20"/>
      <c r="C367" s="20"/>
    </row>
    <row r="368" spans="1:3" ht="18" customHeight="1">
      <c r="A368" s="24"/>
      <c r="B368" s="21"/>
      <c r="C368" s="20"/>
    </row>
    <row r="369" spans="1:3" ht="18" customHeight="1">
      <c r="A369" s="24"/>
      <c r="B369" s="20"/>
      <c r="C369" s="21"/>
    </row>
    <row r="370" spans="1:3" ht="18" customHeight="1">
      <c r="A370" s="24"/>
      <c r="B370" s="21"/>
      <c r="C370" s="20"/>
    </row>
    <row r="371" spans="1:3" ht="18" customHeight="1">
      <c r="A371" s="24"/>
      <c r="B371" s="20"/>
      <c r="C371" s="20"/>
    </row>
    <row r="372" spans="1:3" ht="18" customHeight="1">
      <c r="A372" s="24"/>
      <c r="B372" s="21"/>
      <c r="C372" s="20"/>
    </row>
    <row r="373" spans="1:3" ht="18" customHeight="1">
      <c r="A373" s="24"/>
      <c r="B373" s="21"/>
      <c r="C373" s="20"/>
    </row>
    <row r="374" spans="1:3" ht="18" customHeight="1">
      <c r="A374" s="24"/>
      <c r="B374" s="21"/>
      <c r="C374" s="20"/>
    </row>
    <row r="375" spans="1:3" ht="18" customHeight="1">
      <c r="A375" s="24"/>
      <c r="B375" s="21"/>
      <c r="C375" s="20"/>
    </row>
    <row r="376" spans="1:3" ht="18" customHeight="1">
      <c r="A376" s="24"/>
      <c r="B376" s="21"/>
      <c r="C376" s="20"/>
    </row>
    <row r="377" spans="1:3" ht="18" customHeight="1">
      <c r="A377" s="24"/>
      <c r="B377" s="21"/>
      <c r="C377" s="20"/>
    </row>
    <row r="378" spans="1:3" ht="18" customHeight="1">
      <c r="A378" s="24"/>
      <c r="B378" s="21"/>
      <c r="C378" s="21"/>
    </row>
    <row r="379" spans="1:3" ht="18" customHeight="1">
      <c r="A379" s="24"/>
      <c r="B379" s="20"/>
      <c r="C379" s="21"/>
    </row>
    <row r="380" spans="1:3" ht="18" customHeight="1">
      <c r="A380" s="24"/>
      <c r="B380" s="21"/>
      <c r="C380" s="21"/>
    </row>
    <row r="381" spans="1:3" ht="18" customHeight="1">
      <c r="A381" s="24"/>
      <c r="B381" s="21"/>
      <c r="C381" s="20"/>
    </row>
    <row r="382" spans="1:3" ht="18" customHeight="1">
      <c r="A382" s="24"/>
      <c r="B382" s="21"/>
      <c r="C382" s="21"/>
    </row>
    <row r="383" spans="1:3" ht="18" customHeight="1">
      <c r="A383" s="24"/>
      <c r="B383" s="21"/>
      <c r="C383" s="22"/>
    </row>
    <row r="384" spans="1:3" ht="18" customHeight="1">
      <c r="A384" s="24"/>
      <c r="B384" s="21"/>
      <c r="C384" s="22"/>
    </row>
    <row r="385" spans="1:3" ht="18" customHeight="1">
      <c r="A385" s="22"/>
      <c r="B385" s="22"/>
      <c r="C385" s="22"/>
    </row>
    <row r="386" spans="1:3" ht="18" customHeight="1">
      <c r="A386" s="22"/>
      <c r="B386" s="22"/>
      <c r="C386" s="22"/>
    </row>
    <row r="387" spans="1:3" ht="18" customHeight="1">
      <c r="A387" s="22"/>
      <c r="B387" s="22"/>
      <c r="C387" s="22"/>
    </row>
    <row r="388" spans="1:2" ht="18" customHeight="1">
      <c r="A388" s="22"/>
      <c r="B388" s="22"/>
    </row>
    <row r="389" spans="1:3" ht="18" customHeight="1">
      <c r="A389" s="22"/>
      <c r="B389" s="22"/>
      <c r="C389" s="22"/>
    </row>
    <row r="390" spans="1:2" ht="18" customHeight="1">
      <c r="A390" s="22"/>
      <c r="B390" s="22"/>
    </row>
    <row r="391" spans="1:3" ht="18" customHeight="1">
      <c r="A391" s="22"/>
      <c r="B391" s="22"/>
      <c r="C391" s="22"/>
    </row>
    <row r="392" spans="1:2" ht="18" customHeight="1">
      <c r="A392" s="22"/>
      <c r="B392" s="22"/>
    </row>
    <row r="393" ht="18" customHeight="1">
      <c r="C393" s="22"/>
    </row>
    <row r="395" ht="18" customHeight="1">
      <c r="C395" s="22"/>
    </row>
    <row r="396" ht="18" customHeight="1">
      <c r="C396" s="22"/>
    </row>
    <row r="397" ht="18" customHeight="1">
      <c r="C397" s="22"/>
    </row>
    <row r="398" ht="18" customHeight="1">
      <c r="C398" s="22"/>
    </row>
    <row r="399" ht="18" customHeight="1">
      <c r="C399" s="20"/>
    </row>
    <row r="400" ht="18" customHeight="1">
      <c r="C400" s="20"/>
    </row>
    <row r="401" spans="1:3" ht="18" customHeight="1">
      <c r="A401" s="22"/>
      <c r="B401" s="22"/>
      <c r="C401" s="22"/>
    </row>
    <row r="402" spans="1:3" ht="18" customHeight="1">
      <c r="A402" s="22"/>
      <c r="B402" s="22"/>
      <c r="C402" s="22"/>
    </row>
    <row r="403" spans="1:3" ht="18" customHeight="1">
      <c r="A403" s="22"/>
      <c r="B403" s="22"/>
      <c r="C403" s="22"/>
    </row>
    <row r="404" spans="1:3" ht="18" customHeight="1">
      <c r="A404" s="22"/>
      <c r="B404" s="22"/>
      <c r="C404" s="22"/>
    </row>
    <row r="405" spans="1:3" ht="18" customHeight="1">
      <c r="A405" s="22"/>
      <c r="B405" s="22"/>
      <c r="C405" s="22"/>
    </row>
    <row r="406" spans="1:3" ht="18" customHeight="1">
      <c r="A406" s="22"/>
      <c r="B406" s="22"/>
      <c r="C406" s="22"/>
    </row>
    <row r="407" spans="1:3" ht="18" customHeight="1">
      <c r="A407" s="22"/>
      <c r="B407" s="22"/>
      <c r="C407" s="22"/>
    </row>
    <row r="408" spans="1:3" ht="18" customHeight="1">
      <c r="A408" s="22"/>
      <c r="B408" s="22"/>
      <c r="C408" s="22"/>
    </row>
    <row r="409" spans="1:3" ht="18" customHeight="1">
      <c r="A409" s="22"/>
      <c r="B409" s="22"/>
      <c r="C409" s="22"/>
    </row>
    <row r="410" spans="1:3" ht="18" customHeight="1">
      <c r="A410" s="22"/>
      <c r="B410" s="22"/>
      <c r="C410" s="22"/>
    </row>
    <row r="411" spans="1:3" ht="18" customHeight="1">
      <c r="A411" s="22"/>
      <c r="B411" s="22"/>
      <c r="C411" s="22"/>
    </row>
    <row r="412" spans="1:3" ht="18" customHeight="1">
      <c r="A412" s="22"/>
      <c r="B412" s="22"/>
      <c r="C412" s="22"/>
    </row>
    <row r="413" spans="1:3" ht="18" customHeight="1">
      <c r="A413" s="22"/>
      <c r="B413" s="22"/>
      <c r="C413" s="22"/>
    </row>
    <row r="414" spans="1:3" ht="18" customHeight="1">
      <c r="A414" s="22"/>
      <c r="B414" s="22"/>
      <c r="C414" s="22"/>
    </row>
    <row r="415" spans="1:3" ht="18" customHeight="1">
      <c r="A415" s="22"/>
      <c r="B415" s="22"/>
      <c r="C415" s="22"/>
    </row>
    <row r="416" spans="1:3" ht="18" customHeight="1">
      <c r="A416" s="22"/>
      <c r="B416" s="22"/>
      <c r="C416" s="22"/>
    </row>
    <row r="417" spans="1:3" ht="18" customHeight="1">
      <c r="A417" s="22"/>
      <c r="B417" s="22"/>
      <c r="C417" s="22"/>
    </row>
    <row r="418" spans="1:3" ht="18" customHeight="1">
      <c r="A418" s="22"/>
      <c r="B418" s="22"/>
      <c r="C418" s="22"/>
    </row>
    <row r="419" spans="1:3" ht="18" customHeight="1">
      <c r="A419" s="22"/>
      <c r="B419" s="22"/>
      <c r="C419" s="22"/>
    </row>
    <row r="420" spans="1:3" ht="18" customHeight="1">
      <c r="A420" s="22"/>
      <c r="B420" s="22"/>
      <c r="C420" s="22"/>
    </row>
    <row r="421" spans="1:3" ht="18" customHeight="1">
      <c r="A421" s="22"/>
      <c r="B421" s="22"/>
      <c r="C421" s="22"/>
    </row>
    <row r="422" spans="1:3" ht="18" customHeight="1">
      <c r="A422" s="22"/>
      <c r="B422" s="22"/>
      <c r="C422" s="22"/>
    </row>
    <row r="423" spans="1:3" ht="18" customHeight="1">
      <c r="A423" s="22"/>
      <c r="B423" s="22"/>
      <c r="C423" s="22"/>
    </row>
    <row r="424" spans="1:3" ht="18" customHeight="1">
      <c r="A424" s="22"/>
      <c r="B424" s="22"/>
      <c r="C424" s="22"/>
    </row>
    <row r="425" spans="1:3" ht="18" customHeight="1">
      <c r="A425" s="22"/>
      <c r="B425" s="22"/>
      <c r="C425" s="22"/>
    </row>
    <row r="426" spans="1:3" ht="18" customHeight="1">
      <c r="A426" s="22"/>
      <c r="B426" s="22"/>
      <c r="C426" s="22"/>
    </row>
    <row r="427" spans="1:3" ht="18" customHeight="1">
      <c r="A427" s="22"/>
      <c r="B427" s="22"/>
      <c r="C427" s="22"/>
    </row>
    <row r="428" spans="1:3" ht="18" customHeight="1">
      <c r="A428" s="22"/>
      <c r="B428" s="22"/>
      <c r="C428" s="22"/>
    </row>
    <row r="429" spans="1:3" ht="18" customHeight="1">
      <c r="A429" s="22"/>
      <c r="B429" s="22"/>
      <c r="C429" s="22"/>
    </row>
    <row r="430" spans="1:3" ht="18" customHeight="1">
      <c r="A430" s="22"/>
      <c r="B430" s="22"/>
      <c r="C430" s="22"/>
    </row>
    <row r="431" spans="1:3" ht="18" customHeight="1">
      <c r="A431" s="22"/>
      <c r="B431" s="22"/>
      <c r="C431" s="22"/>
    </row>
    <row r="432" spans="1:3" ht="18" customHeight="1">
      <c r="A432" s="22"/>
      <c r="B432" s="22"/>
      <c r="C432" s="22"/>
    </row>
    <row r="433" spans="1:3" ht="18" customHeight="1">
      <c r="A433" s="22"/>
      <c r="B433" s="22"/>
      <c r="C433" s="22"/>
    </row>
    <row r="434" spans="1:3" ht="18" customHeight="1">
      <c r="A434" s="22"/>
      <c r="B434" s="22"/>
      <c r="C434" s="22"/>
    </row>
    <row r="435" spans="1:3" ht="18" customHeight="1">
      <c r="A435" s="22"/>
      <c r="B435" s="22"/>
      <c r="C435" s="22"/>
    </row>
    <row r="436" spans="1:3" ht="18" customHeight="1">
      <c r="A436" s="22"/>
      <c r="B436" s="22"/>
      <c r="C436" s="22"/>
    </row>
    <row r="437" spans="1:3" ht="18" customHeight="1">
      <c r="A437" s="22"/>
      <c r="B437" s="22"/>
      <c r="C437" s="22"/>
    </row>
    <row r="438" spans="1:3" ht="18" customHeight="1">
      <c r="A438" s="22"/>
      <c r="B438" s="22"/>
      <c r="C438" s="22"/>
    </row>
    <row r="439" spans="1:3" ht="18" customHeight="1">
      <c r="A439" s="22"/>
      <c r="B439" s="22"/>
      <c r="C439" s="22"/>
    </row>
    <row r="440" spans="1:3" ht="18" customHeight="1">
      <c r="A440" s="22"/>
      <c r="B440" s="22"/>
      <c r="C440" s="22"/>
    </row>
    <row r="441" spans="1:3" ht="18" customHeight="1">
      <c r="A441" s="22"/>
      <c r="B441" s="22"/>
      <c r="C441" s="22"/>
    </row>
    <row r="442" spans="1:3" ht="18" customHeight="1">
      <c r="A442" s="22"/>
      <c r="B442" s="22"/>
      <c r="C442" s="22"/>
    </row>
    <row r="443" spans="1:3" ht="18" customHeight="1">
      <c r="A443" s="22"/>
      <c r="B443" s="22"/>
      <c r="C443" s="22"/>
    </row>
    <row r="444" spans="1:3" ht="18" customHeight="1">
      <c r="A444" s="22"/>
      <c r="B444" s="22"/>
      <c r="C444" s="22"/>
    </row>
    <row r="445" spans="1:3" ht="18" customHeight="1">
      <c r="A445" s="22"/>
      <c r="B445" s="22"/>
      <c r="C445" s="22"/>
    </row>
    <row r="446" spans="1:3" ht="18" customHeight="1">
      <c r="A446" s="22"/>
      <c r="B446" s="22"/>
      <c r="C446" s="22"/>
    </row>
    <row r="447" spans="1:3" ht="18" customHeight="1">
      <c r="A447" s="22"/>
      <c r="B447" s="22"/>
      <c r="C447" s="22"/>
    </row>
    <row r="448" spans="1:3" ht="18" customHeight="1">
      <c r="A448" s="22"/>
      <c r="B448" s="22"/>
      <c r="C448" s="22"/>
    </row>
    <row r="449" spans="1:3" ht="18" customHeight="1">
      <c r="A449" s="22"/>
      <c r="B449" s="22"/>
      <c r="C449" s="22"/>
    </row>
    <row r="450" spans="1:3" ht="18" customHeight="1">
      <c r="A450" s="22"/>
      <c r="B450" s="22"/>
      <c r="C450" s="22"/>
    </row>
    <row r="451" spans="1:3" ht="18" customHeight="1">
      <c r="A451" s="22"/>
      <c r="B451" s="22"/>
      <c r="C451" s="22"/>
    </row>
    <row r="452" spans="1:3" ht="18" customHeight="1">
      <c r="A452" s="22"/>
      <c r="B452" s="22"/>
      <c r="C452" s="22"/>
    </row>
    <row r="453" spans="1:3" ht="18" customHeight="1">
      <c r="A453" s="22"/>
      <c r="B453" s="22"/>
      <c r="C453" s="22"/>
    </row>
    <row r="454" spans="1:3" ht="18" customHeight="1">
      <c r="A454" s="22"/>
      <c r="B454" s="22"/>
      <c r="C454" s="22"/>
    </row>
    <row r="455" spans="1:3" ht="18" customHeight="1">
      <c r="A455" s="22"/>
      <c r="B455" s="22"/>
      <c r="C455" s="22"/>
    </row>
    <row r="456" spans="1:3" ht="18" customHeight="1">
      <c r="A456" s="22"/>
      <c r="B456" s="22"/>
      <c r="C456" s="22"/>
    </row>
    <row r="457" spans="1:3" ht="18" customHeight="1">
      <c r="A457" s="22"/>
      <c r="B457" s="22"/>
      <c r="C457" s="22"/>
    </row>
    <row r="458" spans="1:3" ht="18" customHeight="1">
      <c r="A458" s="22"/>
      <c r="B458" s="22"/>
      <c r="C458" s="22"/>
    </row>
    <row r="459" spans="1:3" ht="18" customHeight="1">
      <c r="A459" s="22"/>
      <c r="B459" s="22"/>
      <c r="C459" s="22"/>
    </row>
    <row r="460" spans="1:3" ht="18" customHeight="1">
      <c r="A460" s="22"/>
      <c r="B460" s="22"/>
      <c r="C460" s="22"/>
    </row>
    <row r="461" spans="1:3" ht="18" customHeight="1">
      <c r="A461" s="22"/>
      <c r="B461" s="22"/>
      <c r="C461" s="22"/>
    </row>
    <row r="462" spans="1:3" ht="18" customHeight="1">
      <c r="A462" s="22"/>
      <c r="B462" s="22"/>
      <c r="C462" s="22"/>
    </row>
    <row r="463" spans="1:3" ht="18" customHeight="1">
      <c r="A463" s="22"/>
      <c r="B463" s="22"/>
      <c r="C463" s="22"/>
    </row>
    <row r="464" spans="1:3" ht="18" customHeight="1">
      <c r="A464" s="22"/>
      <c r="B464" s="22"/>
      <c r="C464" s="22"/>
    </row>
    <row r="465" spans="1:3" ht="18" customHeight="1">
      <c r="A465" s="22"/>
      <c r="B465" s="22"/>
      <c r="C465" s="22"/>
    </row>
    <row r="466" spans="1:3" ht="18" customHeight="1">
      <c r="A466" s="22"/>
      <c r="B466" s="22"/>
      <c r="C466" s="22"/>
    </row>
    <row r="467" spans="1:3" ht="18" customHeight="1">
      <c r="A467" s="22"/>
      <c r="B467" s="22"/>
      <c r="C467" s="22"/>
    </row>
    <row r="468" spans="1:3" ht="18" customHeight="1">
      <c r="A468" s="22"/>
      <c r="B468" s="22"/>
      <c r="C468" s="22"/>
    </row>
    <row r="469" spans="1:3" ht="18" customHeight="1">
      <c r="A469" s="22"/>
      <c r="B469" s="22"/>
      <c r="C469" s="22"/>
    </row>
    <row r="470" spans="1:3" ht="18" customHeight="1">
      <c r="A470" s="22"/>
      <c r="B470" s="22"/>
      <c r="C470" s="22"/>
    </row>
    <row r="471" spans="1:3" ht="18" customHeight="1">
      <c r="A471" s="22"/>
      <c r="B471" s="22"/>
      <c r="C471" s="22"/>
    </row>
    <row r="472" spans="1:3" ht="18" customHeight="1">
      <c r="A472" s="22"/>
      <c r="B472" s="22"/>
      <c r="C472" s="22"/>
    </row>
    <row r="473" spans="1:3" ht="18" customHeight="1">
      <c r="A473" s="22"/>
      <c r="B473" s="22"/>
      <c r="C473" s="22"/>
    </row>
    <row r="474" spans="1:3" ht="18" customHeight="1">
      <c r="A474" s="22"/>
      <c r="B474" s="22"/>
      <c r="C474" s="22"/>
    </row>
    <row r="475" spans="1:3" ht="18" customHeight="1">
      <c r="A475" s="22"/>
      <c r="B475" s="22"/>
      <c r="C475" s="22"/>
    </row>
    <row r="476" spans="1:3" ht="18" customHeight="1">
      <c r="A476" s="22"/>
      <c r="B476" s="22"/>
      <c r="C476" s="22"/>
    </row>
    <row r="477" spans="1:3" ht="18" customHeight="1">
      <c r="A477" s="22"/>
      <c r="B477" s="22"/>
      <c r="C477" s="22"/>
    </row>
    <row r="552" spans="1:3" ht="18" customHeight="1">
      <c r="A552" s="22"/>
      <c r="B552" s="22"/>
      <c r="C552" s="22"/>
    </row>
    <row r="553" spans="1:3" ht="18" customHeight="1">
      <c r="A553" s="22"/>
      <c r="B553" s="22"/>
      <c r="C553" s="22"/>
    </row>
    <row r="554" spans="1:3" ht="18" customHeight="1">
      <c r="A554" s="22"/>
      <c r="B554" s="22"/>
      <c r="C554" s="22"/>
    </row>
    <row r="555" spans="1:3" ht="18" customHeight="1">
      <c r="A555" s="22"/>
      <c r="B555" s="22"/>
      <c r="C555" s="22"/>
    </row>
    <row r="556" spans="1:3" ht="18" customHeight="1">
      <c r="A556" s="22"/>
      <c r="B556" s="22"/>
      <c r="C556" s="22"/>
    </row>
    <row r="557" spans="1:3" ht="18" customHeight="1">
      <c r="A557" s="22"/>
      <c r="B557" s="22"/>
      <c r="C557" s="22"/>
    </row>
    <row r="558" spans="1:3" ht="18" customHeight="1">
      <c r="A558" s="22"/>
      <c r="B558" s="22"/>
      <c r="C558" s="22"/>
    </row>
    <row r="559" spans="1:3" ht="18" customHeight="1">
      <c r="A559" s="22"/>
      <c r="B559" s="22"/>
      <c r="C559" s="22"/>
    </row>
    <row r="560" spans="1:3" ht="18" customHeight="1">
      <c r="A560" s="22"/>
      <c r="B560" s="22"/>
      <c r="C560" s="22"/>
    </row>
    <row r="561" spans="1:3" ht="18" customHeight="1">
      <c r="A561" s="22"/>
      <c r="B561" s="22"/>
      <c r="C561" s="22"/>
    </row>
    <row r="562" spans="1:3" ht="18" customHeight="1">
      <c r="A562" s="22"/>
      <c r="B562" s="22"/>
      <c r="C562" s="22"/>
    </row>
    <row r="563" spans="1:3" ht="18" customHeight="1">
      <c r="A563" s="22"/>
      <c r="B563" s="22"/>
      <c r="C563" s="22"/>
    </row>
    <row r="564" spans="1:3" ht="18" customHeight="1">
      <c r="A564" s="22"/>
      <c r="B564" s="22"/>
      <c r="C564" s="22"/>
    </row>
    <row r="565" spans="1:3" ht="18" customHeight="1">
      <c r="A565" s="22"/>
      <c r="B565" s="22"/>
      <c r="C565" s="22"/>
    </row>
    <row r="801" spans="1:3" ht="18" customHeight="1">
      <c r="A801" s="22"/>
      <c r="B801" s="22"/>
      <c r="C801" s="22"/>
    </row>
    <row r="802" spans="1:3" ht="18" customHeight="1">
      <c r="A802" s="22"/>
      <c r="B802" s="22"/>
      <c r="C802" s="22"/>
    </row>
    <row r="803" spans="1:3" ht="18" customHeight="1">
      <c r="A803" s="22"/>
      <c r="B803" s="22"/>
      <c r="C803" s="22"/>
    </row>
    <row r="804" spans="1:3" ht="18" customHeight="1">
      <c r="A804" s="22"/>
      <c r="B804" s="22"/>
      <c r="C804" s="22"/>
    </row>
    <row r="805" spans="1:3" ht="18" customHeight="1">
      <c r="A805" s="22"/>
      <c r="B805" s="22"/>
      <c r="C805" s="22"/>
    </row>
    <row r="806" spans="1:3" ht="18" customHeight="1">
      <c r="A806" s="22"/>
      <c r="B806" s="22"/>
      <c r="C806" s="22"/>
    </row>
    <row r="807" spans="1:3" ht="18" customHeight="1">
      <c r="A807" s="22"/>
      <c r="B807" s="22"/>
      <c r="C807" s="22"/>
    </row>
    <row r="808" spans="1:3" ht="18" customHeight="1">
      <c r="A808" s="22"/>
      <c r="B808" s="22"/>
      <c r="C808" s="22"/>
    </row>
    <row r="809" spans="1:3" ht="18" customHeight="1">
      <c r="A809" s="22"/>
      <c r="B809" s="22"/>
      <c r="C809" s="22"/>
    </row>
    <row r="810" spans="1:3" ht="18" customHeight="1">
      <c r="A810" s="22"/>
      <c r="B810" s="22"/>
      <c r="C810" s="22"/>
    </row>
    <row r="811" spans="1:3" ht="18" customHeight="1">
      <c r="A811" s="22"/>
      <c r="B811" s="22"/>
      <c r="C811" s="22"/>
    </row>
    <row r="812" spans="1:3" ht="18" customHeight="1">
      <c r="A812" s="22"/>
      <c r="B812" s="22"/>
      <c r="C812" s="22"/>
    </row>
    <row r="813" spans="1:3" ht="18" customHeight="1">
      <c r="A813" s="22"/>
      <c r="B813" s="22"/>
      <c r="C813" s="22"/>
    </row>
    <row r="814" spans="1:3" ht="18" customHeight="1">
      <c r="A814" s="22"/>
      <c r="B814" s="22"/>
      <c r="C814" s="22"/>
    </row>
    <row r="815" spans="1:3" ht="18" customHeight="1">
      <c r="A815" s="22"/>
      <c r="B815" s="22"/>
      <c r="C815" s="22"/>
    </row>
    <row r="816" spans="1:3" ht="18" customHeight="1">
      <c r="A816" s="22"/>
      <c r="B816" s="22"/>
      <c r="C816" s="22"/>
    </row>
    <row r="817" spans="1:3" ht="18" customHeight="1">
      <c r="A817" s="22"/>
      <c r="B817" s="22"/>
      <c r="C817" s="22"/>
    </row>
    <row r="818" spans="1:3" ht="18" customHeight="1">
      <c r="A818" s="22"/>
      <c r="B818" s="22"/>
      <c r="C818" s="22"/>
    </row>
    <row r="819" spans="1:3" ht="18" customHeight="1">
      <c r="A819" s="22"/>
      <c r="B819" s="22"/>
      <c r="C819" s="22"/>
    </row>
    <row r="820" spans="1:3" ht="18" customHeight="1">
      <c r="A820" s="22"/>
      <c r="B820" s="22"/>
      <c r="C820" s="22"/>
    </row>
    <row r="821" spans="1:3" ht="18" customHeight="1">
      <c r="A821" s="22"/>
      <c r="B821" s="22"/>
      <c r="C821" s="22"/>
    </row>
    <row r="822" spans="1:3" ht="18" customHeight="1">
      <c r="A822" s="22"/>
      <c r="B822" s="22"/>
      <c r="C822" s="22"/>
    </row>
    <row r="823" spans="1:3" ht="18" customHeight="1">
      <c r="A823" s="22"/>
      <c r="B823" s="22"/>
      <c r="C823" s="22"/>
    </row>
    <row r="824" spans="1:3" ht="18" customHeight="1">
      <c r="A824" s="22"/>
      <c r="B824" s="22"/>
      <c r="C824" s="22"/>
    </row>
    <row r="825" spans="1:3" ht="18" customHeight="1">
      <c r="A825" s="22"/>
      <c r="B825" s="22"/>
      <c r="C825" s="22"/>
    </row>
    <row r="826" spans="1:3" ht="18" customHeight="1">
      <c r="A826" s="22"/>
      <c r="B826" s="22"/>
      <c r="C826" s="22"/>
    </row>
    <row r="827" spans="1:3" ht="18" customHeight="1">
      <c r="A827" s="22"/>
      <c r="B827" s="22"/>
      <c r="C827" s="22"/>
    </row>
    <row r="828" spans="1:3" ht="18" customHeight="1">
      <c r="A828" s="22"/>
      <c r="B828" s="22"/>
      <c r="C828" s="22"/>
    </row>
    <row r="829" spans="1:3" ht="18" customHeight="1">
      <c r="A829" s="22"/>
      <c r="B829" s="22"/>
      <c r="C829" s="22"/>
    </row>
    <row r="830" spans="1:3" ht="18" customHeight="1">
      <c r="A830" s="22"/>
      <c r="B830" s="22"/>
      <c r="C830" s="22"/>
    </row>
    <row r="831" spans="1:3" ht="18" customHeight="1">
      <c r="A831" s="22"/>
      <c r="B831" s="22"/>
      <c r="C831" s="22"/>
    </row>
    <row r="832" spans="1:3" ht="18" customHeight="1">
      <c r="A832" s="22"/>
      <c r="B832" s="22"/>
      <c r="C832" s="22"/>
    </row>
    <row r="833" spans="1:3" ht="18" customHeight="1">
      <c r="A833" s="22"/>
      <c r="B833" s="22"/>
      <c r="C833" s="22"/>
    </row>
    <row r="834" spans="1:3" ht="18" customHeight="1">
      <c r="A834" s="22"/>
      <c r="B834" s="22"/>
      <c r="C834" s="22"/>
    </row>
    <row r="835" spans="1:3" ht="18" customHeight="1">
      <c r="A835" s="22"/>
      <c r="B835" s="22"/>
      <c r="C835" s="22"/>
    </row>
    <row r="836" spans="1:3" ht="18" customHeight="1">
      <c r="A836" s="22"/>
      <c r="B836" s="22"/>
      <c r="C836" s="22"/>
    </row>
    <row r="837" spans="1:3" ht="18" customHeight="1">
      <c r="A837" s="22"/>
      <c r="B837" s="22"/>
      <c r="C837" s="22"/>
    </row>
    <row r="838" spans="1:3" ht="18" customHeight="1">
      <c r="A838" s="22"/>
      <c r="B838" s="22"/>
      <c r="C838" s="22"/>
    </row>
    <row r="839" spans="1:3" ht="18" customHeight="1">
      <c r="A839" s="22"/>
      <c r="B839" s="22"/>
      <c r="C839" s="22"/>
    </row>
    <row r="840" spans="1:3" ht="18" customHeight="1">
      <c r="A840" s="22"/>
      <c r="B840" s="22"/>
      <c r="C840" s="22"/>
    </row>
    <row r="841" spans="1:3" ht="18" customHeight="1">
      <c r="A841" s="22"/>
      <c r="B841" s="22"/>
      <c r="C841" s="22"/>
    </row>
    <row r="842" spans="1:3" ht="18" customHeight="1">
      <c r="A842" s="22"/>
      <c r="B842" s="22"/>
      <c r="C842" s="22"/>
    </row>
    <row r="843" spans="1:3" ht="18" customHeight="1">
      <c r="A843" s="22"/>
      <c r="B843" s="22"/>
      <c r="C843" s="22"/>
    </row>
    <row r="844" spans="1:3" ht="18" customHeight="1">
      <c r="A844" s="22"/>
      <c r="B844" s="22"/>
      <c r="C844" s="22"/>
    </row>
    <row r="845" spans="1:3" ht="18" customHeight="1">
      <c r="A845" s="22"/>
      <c r="B845" s="22"/>
      <c r="C845" s="22"/>
    </row>
    <row r="846" spans="1:3" ht="18" customHeight="1">
      <c r="A846" s="22"/>
      <c r="B846" s="22"/>
      <c r="C846" s="22"/>
    </row>
    <row r="847" spans="1:3" ht="18" customHeight="1">
      <c r="A847" s="22"/>
      <c r="B847" s="22"/>
      <c r="C847" s="22"/>
    </row>
    <row r="848" spans="1:3" ht="18" customHeight="1">
      <c r="A848" s="22"/>
      <c r="B848" s="22"/>
      <c r="C848" s="22"/>
    </row>
    <row r="849" spans="1:3" ht="18" customHeight="1">
      <c r="A849" s="22"/>
      <c r="B849" s="22"/>
      <c r="C849" s="22"/>
    </row>
    <row r="850" spans="1:3" ht="18" customHeight="1">
      <c r="A850" s="22"/>
      <c r="B850" s="22"/>
      <c r="C850" s="22"/>
    </row>
    <row r="851" spans="1:3" ht="18" customHeight="1">
      <c r="A851" s="22"/>
      <c r="B851" s="22"/>
      <c r="C851" s="22"/>
    </row>
    <row r="852" spans="1:3" ht="18" customHeight="1">
      <c r="A852" s="22"/>
      <c r="B852" s="22"/>
      <c r="C852" s="22"/>
    </row>
    <row r="853" spans="1:3" ht="18" customHeight="1">
      <c r="A853" s="22"/>
      <c r="B853" s="22"/>
      <c r="C853" s="22"/>
    </row>
    <row r="854" spans="1:3" ht="18" customHeight="1">
      <c r="A854" s="22"/>
      <c r="B854" s="22"/>
      <c r="C854" s="22"/>
    </row>
    <row r="855" spans="1:3" ht="18" customHeight="1">
      <c r="A855" s="22"/>
      <c r="B855" s="22"/>
      <c r="C855" s="22"/>
    </row>
    <row r="856" spans="1:3" ht="18" customHeight="1">
      <c r="A856" s="22"/>
      <c r="B856" s="22"/>
      <c r="C856" s="22"/>
    </row>
    <row r="857" spans="1:3" ht="18" customHeight="1">
      <c r="A857" s="22"/>
      <c r="B857" s="22"/>
      <c r="C857" s="22"/>
    </row>
    <row r="858" spans="1:3" ht="18" customHeight="1">
      <c r="A858" s="22"/>
      <c r="B858" s="22"/>
      <c r="C858" s="22"/>
    </row>
    <row r="859" spans="1:3" ht="18" customHeight="1">
      <c r="A859" s="22"/>
      <c r="B859" s="22"/>
      <c r="C859" s="22"/>
    </row>
    <row r="860" spans="1:3" ht="18" customHeight="1">
      <c r="A860" s="22"/>
      <c r="B860" s="22"/>
      <c r="C860" s="22"/>
    </row>
    <row r="861" spans="1:3" ht="18" customHeight="1">
      <c r="A861" s="22"/>
      <c r="B861" s="22"/>
      <c r="C861" s="22"/>
    </row>
    <row r="862" spans="1:3" ht="18" customHeight="1">
      <c r="A862" s="22"/>
      <c r="B862" s="22"/>
      <c r="C862" s="22"/>
    </row>
    <row r="863" spans="1:3" ht="18" customHeight="1">
      <c r="A863" s="22"/>
      <c r="B863" s="22"/>
      <c r="C863" s="22"/>
    </row>
    <row r="864" spans="1:3" ht="18" customHeight="1">
      <c r="A864" s="22"/>
      <c r="B864" s="22"/>
      <c r="C864" s="22"/>
    </row>
    <row r="865" spans="1:3" ht="18" customHeight="1">
      <c r="A865" s="22"/>
      <c r="B865" s="22"/>
      <c r="C865" s="22"/>
    </row>
    <row r="866" spans="1:3" ht="18" customHeight="1">
      <c r="A866" s="22"/>
      <c r="B866" s="22"/>
      <c r="C866" s="22"/>
    </row>
    <row r="867" spans="1:3" ht="18" customHeight="1">
      <c r="A867" s="22"/>
      <c r="B867" s="22"/>
      <c r="C867" s="22"/>
    </row>
    <row r="868" spans="1:3" ht="18" customHeight="1">
      <c r="A868" s="22"/>
      <c r="B868" s="22"/>
      <c r="C868" s="22"/>
    </row>
    <row r="869" spans="1:3" ht="18" customHeight="1">
      <c r="A869" s="22"/>
      <c r="B869" s="22"/>
      <c r="C869" s="22"/>
    </row>
    <row r="870" spans="1:3" ht="18" customHeight="1">
      <c r="A870" s="22"/>
      <c r="B870" s="22"/>
      <c r="C870" s="22"/>
    </row>
    <row r="871" spans="1:3" ht="18" customHeight="1">
      <c r="A871" s="22"/>
      <c r="B871" s="22"/>
      <c r="C871" s="22"/>
    </row>
    <row r="872" spans="1:3" ht="18" customHeight="1">
      <c r="A872" s="22"/>
      <c r="B872" s="22"/>
      <c r="C872" s="22"/>
    </row>
    <row r="873" spans="1:3" ht="18" customHeight="1">
      <c r="A873" s="22"/>
      <c r="B873" s="22"/>
      <c r="C873" s="22"/>
    </row>
    <row r="874" spans="1:3" ht="18" customHeight="1">
      <c r="A874" s="22"/>
      <c r="B874" s="22"/>
      <c r="C874" s="22"/>
    </row>
    <row r="875" spans="1:3" ht="18" customHeight="1">
      <c r="A875" s="22"/>
      <c r="B875" s="22"/>
      <c r="C875" s="22"/>
    </row>
    <row r="876" spans="1:3" ht="18" customHeight="1">
      <c r="A876" s="22"/>
      <c r="B876" s="22"/>
      <c r="C876" s="22"/>
    </row>
    <row r="877" spans="1:3" ht="18" customHeight="1">
      <c r="A877" s="22"/>
      <c r="B877" s="22"/>
      <c r="C877" s="22"/>
    </row>
    <row r="878" spans="1:3" ht="18" customHeight="1">
      <c r="A878" s="22"/>
      <c r="B878" s="22"/>
      <c r="C878" s="22"/>
    </row>
    <row r="879" spans="1:3" ht="18" customHeight="1">
      <c r="A879" s="22"/>
      <c r="B879" s="22"/>
      <c r="C879" s="22"/>
    </row>
    <row r="880" spans="1:3" ht="18" customHeight="1">
      <c r="A880" s="22"/>
      <c r="B880" s="22"/>
      <c r="C880" s="22"/>
    </row>
    <row r="881" spans="1:3" ht="18" customHeight="1">
      <c r="A881" s="22"/>
      <c r="B881" s="22"/>
      <c r="C881" s="22"/>
    </row>
    <row r="882" spans="1:3" ht="18" customHeight="1">
      <c r="A882" s="22"/>
      <c r="B882" s="22"/>
      <c r="C882" s="22"/>
    </row>
    <row r="883" spans="1:3" ht="18" customHeight="1">
      <c r="A883" s="22"/>
      <c r="B883" s="22"/>
      <c r="C883" s="22"/>
    </row>
    <row r="884" spans="1:3" ht="18" customHeight="1">
      <c r="A884" s="22"/>
      <c r="B884" s="22"/>
      <c r="C884" s="22"/>
    </row>
    <row r="885" spans="1:3" ht="18" customHeight="1">
      <c r="A885" s="22"/>
      <c r="B885" s="22"/>
      <c r="C885" s="22"/>
    </row>
    <row r="886" spans="1:3" ht="18" customHeight="1">
      <c r="A886" s="22"/>
      <c r="B886" s="22"/>
      <c r="C886" s="22"/>
    </row>
    <row r="887" spans="1:3" ht="18" customHeight="1">
      <c r="A887" s="22"/>
      <c r="B887" s="22"/>
      <c r="C887" s="22"/>
    </row>
    <row r="888" spans="1:3" ht="18" customHeight="1">
      <c r="A888" s="22"/>
      <c r="B888" s="22"/>
      <c r="C888" s="22"/>
    </row>
    <row r="889" spans="1:3" ht="18" customHeight="1">
      <c r="A889" s="22"/>
      <c r="B889" s="22"/>
      <c r="C889" s="22"/>
    </row>
    <row r="890" spans="1:3" ht="18" customHeight="1">
      <c r="A890" s="22"/>
      <c r="B890" s="22"/>
      <c r="C890" s="22"/>
    </row>
    <row r="891" spans="1:3" ht="18" customHeight="1">
      <c r="A891" s="22"/>
      <c r="B891" s="22"/>
      <c r="C891" s="22"/>
    </row>
    <row r="892" spans="1:3" ht="18" customHeight="1">
      <c r="A892" s="22"/>
      <c r="B892" s="22"/>
      <c r="C892" s="22"/>
    </row>
    <row r="893" spans="1:3" ht="18" customHeight="1">
      <c r="A893" s="22"/>
      <c r="B893" s="22"/>
      <c r="C893" s="22"/>
    </row>
    <row r="894" spans="1:3" ht="18" customHeight="1">
      <c r="A894" s="22"/>
      <c r="B894" s="22"/>
      <c r="C894" s="22"/>
    </row>
    <row r="895" spans="1:3" ht="18" customHeight="1">
      <c r="A895" s="22"/>
      <c r="B895" s="22"/>
      <c r="C895" s="22"/>
    </row>
    <row r="896" spans="1:3" ht="18" customHeight="1">
      <c r="A896" s="22"/>
      <c r="B896" s="22"/>
      <c r="C896" s="22"/>
    </row>
    <row r="897" spans="1:3" ht="18" customHeight="1">
      <c r="A897" s="22"/>
      <c r="B897" s="22"/>
      <c r="C897" s="22"/>
    </row>
    <row r="898" spans="1:3" ht="18" customHeight="1">
      <c r="A898" s="22"/>
      <c r="B898" s="22"/>
      <c r="C898" s="22"/>
    </row>
    <row r="899" spans="1:3" ht="18" customHeight="1">
      <c r="A899" s="22"/>
      <c r="B899" s="22"/>
      <c r="C899" s="22"/>
    </row>
    <row r="900" spans="1:3" ht="18" customHeight="1">
      <c r="A900" s="22"/>
      <c r="B900" s="22"/>
      <c r="C900" s="22"/>
    </row>
    <row r="901" spans="1:3" ht="18" customHeight="1">
      <c r="A901" s="22"/>
      <c r="B901" s="22"/>
      <c r="C901" s="22"/>
    </row>
    <row r="1001" spans="1:3" ht="18" customHeight="1">
      <c r="A1001" s="22"/>
      <c r="B1001" s="22"/>
      <c r="C1001" s="22"/>
    </row>
    <row r="1002" spans="1:3" ht="18" customHeight="1">
      <c r="A1002" s="22"/>
      <c r="B1002" s="22"/>
      <c r="C1002" s="22"/>
    </row>
    <row r="1003" spans="1:3" ht="18" customHeight="1">
      <c r="A1003" s="22"/>
      <c r="B1003" s="22"/>
      <c r="C1003" s="22"/>
    </row>
    <row r="1004" spans="1:3" ht="18" customHeight="1">
      <c r="A1004" s="22"/>
      <c r="B1004" s="22"/>
      <c r="C1004" s="22"/>
    </row>
    <row r="1005" spans="1:3" ht="18" customHeight="1">
      <c r="A1005" s="22"/>
      <c r="B1005" s="22"/>
      <c r="C1005" s="22"/>
    </row>
    <row r="1006" spans="1:3" ht="18" customHeight="1">
      <c r="A1006" s="22"/>
      <c r="B1006" s="22"/>
      <c r="C1006" s="22"/>
    </row>
    <row r="1007" spans="1:3" ht="18" customHeight="1">
      <c r="A1007" s="22"/>
      <c r="B1007" s="22"/>
      <c r="C1007" s="22"/>
    </row>
    <row r="1008" spans="1:3" ht="18" customHeight="1">
      <c r="A1008" s="22"/>
      <c r="B1008" s="22"/>
      <c r="C1008" s="22"/>
    </row>
    <row r="1009" spans="1:3" ht="18" customHeight="1">
      <c r="A1009" s="22"/>
      <c r="B1009" s="22"/>
      <c r="C1009" s="22"/>
    </row>
    <row r="1010" spans="1:3" ht="18" customHeight="1">
      <c r="A1010" s="22"/>
      <c r="B1010" s="22"/>
      <c r="C1010" s="22"/>
    </row>
    <row r="1011" spans="1:3" ht="18" customHeight="1">
      <c r="A1011" s="22"/>
      <c r="B1011" s="22"/>
      <c r="C1011" s="22"/>
    </row>
    <row r="1012" spans="1:3" ht="18" customHeight="1">
      <c r="A1012" s="22"/>
      <c r="B1012" s="22"/>
      <c r="C1012" s="22"/>
    </row>
    <row r="1013" spans="1:3" ht="18" customHeight="1">
      <c r="A1013" s="22"/>
      <c r="B1013" s="22"/>
      <c r="C1013" s="22"/>
    </row>
    <row r="1014" spans="1:3" ht="18" customHeight="1">
      <c r="A1014" s="22"/>
      <c r="B1014" s="22"/>
      <c r="C1014" s="22"/>
    </row>
    <row r="1015" spans="1:3" ht="18" customHeight="1">
      <c r="A1015" s="22"/>
      <c r="B1015" s="22"/>
      <c r="C1015" s="22"/>
    </row>
    <row r="1016" spans="1:3" ht="18" customHeight="1">
      <c r="A1016" s="22"/>
      <c r="B1016" s="22"/>
      <c r="C1016" s="22"/>
    </row>
    <row r="1017" spans="1:3" ht="18" customHeight="1">
      <c r="A1017" s="22"/>
      <c r="B1017" s="22"/>
      <c r="C1017" s="22"/>
    </row>
    <row r="1018" spans="1:3" ht="18" customHeight="1">
      <c r="A1018" s="22"/>
      <c r="B1018" s="22"/>
      <c r="C1018" s="22"/>
    </row>
    <row r="1019" spans="1:3" ht="18" customHeight="1">
      <c r="A1019" s="22"/>
      <c r="B1019" s="22"/>
      <c r="C1019" s="22"/>
    </row>
    <row r="1020" spans="1:3" ht="18" customHeight="1">
      <c r="A1020" s="22"/>
      <c r="B1020" s="22"/>
      <c r="C1020" s="22"/>
    </row>
    <row r="1021" spans="1:3" ht="18" customHeight="1">
      <c r="A1021" s="22"/>
      <c r="B1021" s="22"/>
      <c r="C1021" s="22"/>
    </row>
    <row r="1022" spans="1:3" ht="18" customHeight="1">
      <c r="A1022" s="22"/>
      <c r="B1022" s="22"/>
      <c r="C1022" s="22"/>
    </row>
    <row r="1023" spans="1:3" ht="18" customHeight="1">
      <c r="A1023" s="22"/>
      <c r="B1023" s="22"/>
      <c r="C1023" s="22"/>
    </row>
    <row r="1024" spans="1:3" ht="18" customHeight="1">
      <c r="A1024" s="22"/>
      <c r="B1024" s="22"/>
      <c r="C1024" s="22"/>
    </row>
    <row r="1025" spans="1:3" ht="18" customHeight="1">
      <c r="A1025" s="22"/>
      <c r="B1025" s="22"/>
      <c r="C1025" s="22"/>
    </row>
    <row r="1026" spans="1:3" ht="18" customHeight="1">
      <c r="A1026" s="22"/>
      <c r="B1026" s="22"/>
      <c r="C1026" s="22"/>
    </row>
    <row r="1027" spans="1:3" ht="18" customHeight="1">
      <c r="A1027" s="22"/>
      <c r="B1027" s="22"/>
      <c r="C1027" s="22"/>
    </row>
    <row r="1028" spans="1:3" ht="18" customHeight="1">
      <c r="A1028" s="22"/>
      <c r="B1028" s="22"/>
      <c r="C1028" s="22"/>
    </row>
    <row r="1029" spans="1:3" ht="18" customHeight="1">
      <c r="A1029" s="22"/>
      <c r="B1029" s="22"/>
      <c r="C1029" s="22"/>
    </row>
    <row r="1030" spans="1:3" ht="18" customHeight="1">
      <c r="A1030" s="22"/>
      <c r="B1030" s="22"/>
      <c r="C1030" s="22"/>
    </row>
    <row r="1031" spans="1:3" ht="18" customHeight="1">
      <c r="A1031" s="22"/>
      <c r="B1031" s="22"/>
      <c r="C1031" s="22"/>
    </row>
    <row r="1032" spans="1:3" ht="18" customHeight="1">
      <c r="A1032" s="22"/>
      <c r="B1032" s="22"/>
      <c r="C1032" s="22"/>
    </row>
    <row r="1033" spans="1:3" ht="18" customHeight="1">
      <c r="A1033" s="22"/>
      <c r="B1033" s="22"/>
      <c r="C1033" s="22"/>
    </row>
    <row r="1034" spans="1:3" ht="18" customHeight="1">
      <c r="A1034" s="22"/>
      <c r="B1034" s="22"/>
      <c r="C1034" s="22"/>
    </row>
    <row r="1035" spans="1:3" ht="18" customHeight="1">
      <c r="A1035" s="22"/>
      <c r="B1035" s="22"/>
      <c r="C1035" s="22"/>
    </row>
    <row r="1036" spans="1:3" ht="18" customHeight="1">
      <c r="A1036" s="22"/>
      <c r="B1036" s="22"/>
      <c r="C1036" s="22"/>
    </row>
    <row r="1037" spans="1:3" ht="18" customHeight="1">
      <c r="A1037" s="22"/>
      <c r="B1037" s="22"/>
      <c r="C1037" s="22"/>
    </row>
    <row r="1038" spans="1:3" ht="18" customHeight="1">
      <c r="A1038" s="22"/>
      <c r="B1038" s="22"/>
      <c r="C1038" s="22"/>
    </row>
    <row r="1039" spans="1:3" ht="18" customHeight="1">
      <c r="A1039" s="22"/>
      <c r="B1039" s="22"/>
      <c r="C1039" s="22"/>
    </row>
    <row r="1040" spans="1:3" ht="18" customHeight="1">
      <c r="A1040" s="22"/>
      <c r="B1040" s="22"/>
      <c r="C1040" s="22"/>
    </row>
    <row r="1041" spans="1:3" ht="18" customHeight="1">
      <c r="A1041" s="22"/>
      <c r="B1041" s="22"/>
      <c r="C1041" s="22"/>
    </row>
    <row r="1042" spans="1:3" ht="18" customHeight="1">
      <c r="A1042" s="22"/>
      <c r="B1042" s="22"/>
      <c r="C1042" s="22"/>
    </row>
    <row r="1043" spans="1:3" ht="18" customHeight="1">
      <c r="A1043" s="22"/>
      <c r="B1043" s="22"/>
      <c r="C1043" s="22"/>
    </row>
    <row r="1044" spans="1:3" ht="18" customHeight="1">
      <c r="A1044" s="22"/>
      <c r="B1044" s="22"/>
      <c r="C1044" s="22"/>
    </row>
    <row r="1045" spans="1:3" ht="18" customHeight="1">
      <c r="A1045" s="22"/>
      <c r="B1045" s="22"/>
      <c r="C1045" s="22"/>
    </row>
    <row r="1046" spans="1:3" ht="18" customHeight="1">
      <c r="A1046" s="22"/>
      <c r="B1046" s="22"/>
      <c r="C1046" s="22"/>
    </row>
    <row r="1047" spans="1:3" ht="18" customHeight="1">
      <c r="A1047" s="22"/>
      <c r="B1047" s="22"/>
      <c r="C1047" s="22"/>
    </row>
    <row r="1048" spans="1:3" ht="18" customHeight="1">
      <c r="A1048" s="22"/>
      <c r="B1048" s="22"/>
      <c r="C1048" s="22"/>
    </row>
    <row r="1049" spans="1:3" ht="18" customHeight="1">
      <c r="A1049" s="22"/>
      <c r="B1049" s="22"/>
      <c r="C1049" s="22"/>
    </row>
    <row r="1050" spans="1:3" ht="18" customHeight="1">
      <c r="A1050" s="22"/>
      <c r="B1050" s="22"/>
      <c r="C1050" s="22"/>
    </row>
    <row r="1051" spans="1:3" ht="18" customHeight="1">
      <c r="A1051" s="22"/>
      <c r="B1051" s="22"/>
      <c r="C1051" s="22"/>
    </row>
    <row r="1052" spans="1:3" ht="18" customHeight="1">
      <c r="A1052" s="22"/>
      <c r="B1052" s="22"/>
      <c r="C1052" s="22"/>
    </row>
    <row r="1053" spans="1:3" ht="18" customHeight="1">
      <c r="A1053" s="22"/>
      <c r="B1053" s="22"/>
      <c r="C1053" s="22"/>
    </row>
    <row r="1054" spans="1:3" ht="18" customHeight="1">
      <c r="A1054" s="22"/>
      <c r="B1054" s="22"/>
      <c r="C1054" s="22"/>
    </row>
    <row r="1055" spans="1:3" ht="18" customHeight="1">
      <c r="A1055" s="22"/>
      <c r="B1055" s="22"/>
      <c r="C1055" s="22"/>
    </row>
    <row r="1056" spans="1:3" ht="18" customHeight="1">
      <c r="A1056" s="22"/>
      <c r="B1056" s="22"/>
      <c r="C1056" s="22"/>
    </row>
    <row r="1057" spans="1:3" ht="18" customHeight="1">
      <c r="A1057" s="22"/>
      <c r="B1057" s="22"/>
      <c r="C1057" s="22"/>
    </row>
    <row r="1058" spans="1:3" ht="18" customHeight="1">
      <c r="A1058" s="22"/>
      <c r="B1058" s="22"/>
      <c r="C1058" s="22"/>
    </row>
    <row r="1059" spans="1:3" ht="18" customHeight="1">
      <c r="A1059" s="22"/>
      <c r="B1059" s="22"/>
      <c r="C1059" s="22"/>
    </row>
    <row r="1060" spans="1:3" ht="18" customHeight="1">
      <c r="A1060" s="22"/>
      <c r="B1060" s="22"/>
      <c r="C1060" s="22"/>
    </row>
    <row r="1061" spans="1:3" ht="18" customHeight="1">
      <c r="A1061" s="22"/>
      <c r="B1061" s="22"/>
      <c r="C1061" s="22"/>
    </row>
    <row r="1062" spans="1:3" ht="18" customHeight="1">
      <c r="A1062" s="22"/>
      <c r="B1062" s="22"/>
      <c r="C1062" s="22"/>
    </row>
    <row r="1063" spans="1:3" ht="18" customHeight="1">
      <c r="A1063" s="22"/>
      <c r="B1063" s="22"/>
      <c r="C1063" s="22"/>
    </row>
    <row r="1064" spans="1:3" ht="18" customHeight="1">
      <c r="A1064" s="22"/>
      <c r="B1064" s="22"/>
      <c r="C1064" s="22"/>
    </row>
    <row r="1065" spans="1:3" ht="18" customHeight="1">
      <c r="A1065" s="22"/>
      <c r="B1065" s="22"/>
      <c r="C1065" s="22"/>
    </row>
    <row r="1066" spans="1:3" ht="18" customHeight="1">
      <c r="A1066" s="22"/>
      <c r="B1066" s="22"/>
      <c r="C1066" s="22"/>
    </row>
    <row r="1067" spans="1:3" ht="18" customHeight="1">
      <c r="A1067" s="22"/>
      <c r="B1067" s="22"/>
      <c r="C1067" s="22"/>
    </row>
    <row r="1068" spans="1:3" ht="18" customHeight="1">
      <c r="A1068" s="22"/>
      <c r="B1068" s="22"/>
      <c r="C1068" s="22"/>
    </row>
    <row r="1069" spans="1:3" ht="18" customHeight="1">
      <c r="A1069" s="22"/>
      <c r="B1069" s="22"/>
      <c r="C1069" s="22"/>
    </row>
    <row r="1070" spans="1:3" ht="18" customHeight="1">
      <c r="A1070" s="22"/>
      <c r="B1070" s="22"/>
      <c r="C1070" s="22"/>
    </row>
    <row r="1071" spans="1:3" ht="18" customHeight="1">
      <c r="A1071" s="22"/>
      <c r="B1071" s="22"/>
      <c r="C1071" s="22"/>
    </row>
    <row r="1072" spans="1:3" ht="18" customHeight="1">
      <c r="A1072" s="22"/>
      <c r="B1072" s="22"/>
      <c r="C1072" s="22"/>
    </row>
    <row r="1073" spans="1:3" ht="18" customHeight="1">
      <c r="A1073" s="22"/>
      <c r="B1073" s="22"/>
      <c r="C1073" s="22"/>
    </row>
    <row r="1074" spans="1:3" ht="18" customHeight="1">
      <c r="A1074" s="22"/>
      <c r="B1074" s="22"/>
      <c r="C1074" s="22"/>
    </row>
    <row r="1075" spans="1:3" ht="18" customHeight="1">
      <c r="A1075" s="22"/>
      <c r="B1075" s="22"/>
      <c r="C1075" s="22"/>
    </row>
    <row r="1076" spans="1:3" ht="18" customHeight="1">
      <c r="A1076" s="22"/>
      <c r="B1076" s="22"/>
      <c r="C1076" s="22"/>
    </row>
    <row r="1077" spans="1:3" ht="18" customHeight="1">
      <c r="A1077" s="22"/>
      <c r="B1077" s="22"/>
      <c r="C1077" s="22"/>
    </row>
    <row r="1078" spans="1:3" ht="18" customHeight="1">
      <c r="A1078" s="22"/>
      <c r="B1078" s="22"/>
      <c r="C1078" s="22"/>
    </row>
    <row r="1079" spans="1:3" ht="18" customHeight="1">
      <c r="A1079" s="22"/>
      <c r="B1079" s="22"/>
      <c r="C1079" s="22"/>
    </row>
    <row r="1080" spans="1:3" ht="18" customHeight="1">
      <c r="A1080" s="22"/>
      <c r="B1080" s="22"/>
      <c r="C1080" s="22"/>
    </row>
    <row r="1081" spans="1:3" ht="18" customHeight="1">
      <c r="A1081" s="22"/>
      <c r="B1081" s="22"/>
      <c r="C1081" s="22"/>
    </row>
    <row r="1082" spans="1:3" ht="18" customHeight="1">
      <c r="A1082" s="22"/>
      <c r="B1082" s="22"/>
      <c r="C1082" s="22"/>
    </row>
    <row r="1083" spans="1:3" ht="18" customHeight="1">
      <c r="A1083" s="22"/>
      <c r="B1083" s="22"/>
      <c r="C1083" s="22"/>
    </row>
    <row r="1084" spans="1:3" ht="18" customHeight="1">
      <c r="A1084" s="22"/>
      <c r="B1084" s="22"/>
      <c r="C1084" s="22"/>
    </row>
    <row r="1085" spans="1:3" ht="18" customHeight="1">
      <c r="A1085" s="22"/>
      <c r="B1085" s="22"/>
      <c r="C1085" s="22"/>
    </row>
    <row r="1086" spans="1:3" ht="18" customHeight="1">
      <c r="A1086" s="22"/>
      <c r="B1086" s="22"/>
      <c r="C1086" s="22"/>
    </row>
    <row r="1087" spans="1:3" ht="18" customHeight="1">
      <c r="A1087" s="22"/>
      <c r="B1087" s="22"/>
      <c r="C1087" s="22"/>
    </row>
    <row r="1088" spans="1:3" ht="18" customHeight="1">
      <c r="A1088" s="22"/>
      <c r="B1088" s="22"/>
      <c r="C1088" s="22"/>
    </row>
    <row r="1089" spans="1:3" ht="18" customHeight="1">
      <c r="A1089" s="22"/>
      <c r="B1089" s="22"/>
      <c r="C1089" s="22"/>
    </row>
    <row r="1090" spans="1:3" ht="18" customHeight="1">
      <c r="A1090" s="22"/>
      <c r="B1090" s="22"/>
      <c r="C1090" s="22"/>
    </row>
    <row r="1091" spans="1:3" ht="18" customHeight="1">
      <c r="A1091" s="22"/>
      <c r="B1091" s="22"/>
      <c r="C1091" s="22"/>
    </row>
    <row r="1092" spans="1:3" ht="18" customHeight="1">
      <c r="A1092" s="22"/>
      <c r="B1092" s="22"/>
      <c r="C1092" s="22"/>
    </row>
    <row r="1093" spans="1:3" ht="18" customHeight="1">
      <c r="A1093" s="22"/>
      <c r="B1093" s="22"/>
      <c r="C1093" s="22"/>
    </row>
    <row r="1094" spans="1:3" ht="18" customHeight="1">
      <c r="A1094" s="22"/>
      <c r="B1094" s="22"/>
      <c r="C1094" s="22"/>
    </row>
    <row r="1095" spans="1:3" ht="18" customHeight="1">
      <c r="A1095" s="22"/>
      <c r="B1095" s="22"/>
      <c r="C1095" s="22"/>
    </row>
    <row r="1096" spans="1:3" ht="18" customHeight="1">
      <c r="A1096" s="22"/>
      <c r="B1096" s="22"/>
      <c r="C1096" s="22"/>
    </row>
    <row r="1097" spans="1:3" ht="18" customHeight="1">
      <c r="A1097" s="22"/>
      <c r="B1097" s="22"/>
      <c r="C1097" s="22"/>
    </row>
    <row r="1098" spans="1:3" ht="18" customHeight="1">
      <c r="A1098" s="22"/>
      <c r="B1098" s="22"/>
      <c r="C1098" s="22"/>
    </row>
    <row r="1099" spans="1:3" ht="18" customHeight="1">
      <c r="A1099" s="22"/>
      <c r="B1099" s="22"/>
      <c r="C1099" s="22"/>
    </row>
    <row r="1100" spans="1:3" ht="18" customHeight="1">
      <c r="A1100" s="22"/>
      <c r="B1100" s="22"/>
      <c r="C1100" s="22"/>
    </row>
    <row r="1101" spans="1:3" ht="18" customHeight="1">
      <c r="A1101" s="22"/>
      <c r="B1101" s="22"/>
      <c r="C1101" s="22"/>
    </row>
    <row r="1102" spans="1:3" ht="18" customHeight="1">
      <c r="A1102" s="22"/>
      <c r="B1102" s="22"/>
      <c r="C1102" s="22"/>
    </row>
    <row r="1103" spans="1:3" ht="18" customHeight="1">
      <c r="A1103" s="22"/>
      <c r="B1103" s="22"/>
      <c r="C1103" s="22"/>
    </row>
    <row r="1104" spans="1:3" ht="18" customHeight="1">
      <c r="A1104" s="22"/>
      <c r="B1104" s="22"/>
      <c r="C1104" s="22"/>
    </row>
    <row r="1105" spans="1:3" ht="18" customHeight="1">
      <c r="A1105" s="22"/>
      <c r="B1105" s="22"/>
      <c r="C1105" s="22"/>
    </row>
    <row r="1106" spans="1:3" ht="18" customHeight="1">
      <c r="A1106" s="22"/>
      <c r="B1106" s="22"/>
      <c r="C1106" s="22"/>
    </row>
    <row r="1107" spans="1:3" ht="18" customHeight="1">
      <c r="A1107" s="22"/>
      <c r="B1107" s="22"/>
      <c r="C1107" s="22"/>
    </row>
    <row r="1108" spans="1:3" ht="18" customHeight="1">
      <c r="A1108" s="22"/>
      <c r="B1108" s="22"/>
      <c r="C1108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Battistella</dc:creator>
  <cp:keywords/>
  <dc:description/>
  <cp:lastModifiedBy>MARTINEZ EDMOND</cp:lastModifiedBy>
  <cp:lastPrinted>2014-09-14T18:56:02Z</cp:lastPrinted>
  <dcterms:created xsi:type="dcterms:W3CDTF">2005-11-30T18:59:47Z</dcterms:created>
  <dcterms:modified xsi:type="dcterms:W3CDTF">2015-04-24T15:01:14Z</dcterms:modified>
  <cp:category/>
  <cp:version/>
  <cp:contentType/>
  <cp:contentStatus/>
</cp:coreProperties>
</file>